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JVP\Stari D\JVP GRADA SAMOBORA, OD 2022\400 FINANCIJSKO PLANSKI DOKUMENTI\400-02 Godišnji i polugodišnji izvještaji o izvršenju financijskog plana\2022\"/>
    </mc:Choice>
  </mc:AlternateContent>
  <xr:revisionPtr revIDLastSave="0" documentId="13_ncr:1_{D14DF0F8-DFB0-4D98-A8DF-A77B87065A4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AŽETAK" sheetId="4" r:id="rId1"/>
    <sheet name="OPĆI DIO" sheetId="1" r:id="rId2"/>
    <sheet name="POSEBNI DIO (1)" sheetId="6" r:id="rId3"/>
    <sheet name="POSEBNI DIO (2)" sheetId="7" r:id="rId4"/>
  </sheets>
  <definedNames>
    <definedName name="_xlnm.Print_Area" localSheetId="1">'OPĆI DIO'!$A$1:$G$93</definedName>
    <definedName name="_xlnm.Print_Area" localSheetId="2">'POSEBNI DIO (1)'!$A$1:$E$30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8" i="7" l="1"/>
  <c r="D97" i="7" s="1"/>
  <c r="C98" i="7"/>
  <c r="C97" i="7"/>
  <c r="D92" i="7"/>
  <c r="C92" i="7"/>
  <c r="D90" i="7"/>
  <c r="D89" i="7" s="1"/>
  <c r="C90" i="7"/>
  <c r="C89" i="7"/>
  <c r="E87" i="7"/>
  <c r="E85" i="7"/>
  <c r="D84" i="7"/>
  <c r="C84" i="7"/>
  <c r="E84" i="7" s="1"/>
  <c r="D83" i="7"/>
  <c r="D80" i="7"/>
  <c r="C80" i="7"/>
  <c r="D78" i="7"/>
  <c r="C78" i="7"/>
  <c r="C77" i="7" s="1"/>
  <c r="C76" i="7" s="1"/>
  <c r="D77" i="7"/>
  <c r="D76" i="7" s="1"/>
  <c r="E75" i="7"/>
  <c r="E74" i="7"/>
  <c r="D73" i="7"/>
  <c r="C73" i="7"/>
  <c r="E73" i="7" s="1"/>
  <c r="E72" i="7"/>
  <c r="E71" i="7"/>
  <c r="E70" i="7"/>
  <c r="E69" i="7"/>
  <c r="D67" i="7"/>
  <c r="E67" i="7" s="1"/>
  <c r="C67" i="7"/>
  <c r="E66" i="7"/>
  <c r="E65" i="7"/>
  <c r="E64" i="7"/>
  <c r="E63" i="7"/>
  <c r="E62" i="7"/>
  <c r="E61" i="7"/>
  <c r="E60" i="7"/>
  <c r="E59" i="7"/>
  <c r="E58" i="7"/>
  <c r="D57" i="7"/>
  <c r="E57" i="7" s="1"/>
  <c r="C57" i="7"/>
  <c r="E56" i="7"/>
  <c r="E55" i="7"/>
  <c r="E54" i="7"/>
  <c r="E53" i="7"/>
  <c r="E52" i="7"/>
  <c r="D52" i="7"/>
  <c r="C52" i="7"/>
  <c r="C51" i="7" s="1"/>
  <c r="C50" i="7" s="1"/>
  <c r="D51" i="7"/>
  <c r="D46" i="7"/>
  <c r="C46" i="7"/>
  <c r="D42" i="7"/>
  <c r="D41" i="7" s="1"/>
  <c r="C42" i="7"/>
  <c r="C41" i="7" s="1"/>
  <c r="E40" i="7"/>
  <c r="E39" i="7"/>
  <c r="D39" i="7"/>
  <c r="C39" i="7"/>
  <c r="E38" i="7"/>
  <c r="E37" i="7"/>
  <c r="D37" i="7"/>
  <c r="C37" i="7"/>
  <c r="E36" i="7"/>
  <c r="E35" i="7"/>
  <c r="E34" i="7"/>
  <c r="D33" i="7"/>
  <c r="C33" i="7"/>
  <c r="E33" i="7" s="1"/>
  <c r="E32" i="7"/>
  <c r="E31" i="7"/>
  <c r="E30" i="7"/>
  <c r="E29" i="7"/>
  <c r="D29" i="7"/>
  <c r="C29" i="7"/>
  <c r="E27" i="7"/>
  <c r="E26" i="7"/>
  <c r="D25" i="7"/>
  <c r="E25" i="7" s="1"/>
  <c r="C25" i="7"/>
  <c r="E24" i="7"/>
  <c r="E23" i="7" s="1"/>
  <c r="D23" i="7"/>
  <c r="D22" i="7" s="1"/>
  <c r="C23" i="7"/>
  <c r="D19" i="7"/>
  <c r="C19" i="7"/>
  <c r="E17" i="7"/>
  <c r="E16" i="7"/>
  <c r="D15" i="7"/>
  <c r="E15" i="7" s="1"/>
  <c r="C15" i="7"/>
  <c r="E14" i="7"/>
  <c r="E13" i="7"/>
  <c r="D13" i="7"/>
  <c r="C13" i="7"/>
  <c r="E12" i="7"/>
  <c r="E11" i="7"/>
  <c r="E10" i="7"/>
  <c r="D10" i="7"/>
  <c r="C10" i="7"/>
  <c r="C9" i="7" s="1"/>
  <c r="D9" i="7"/>
  <c r="D28" i="6"/>
  <c r="C28" i="6"/>
  <c r="D27" i="6"/>
  <c r="E27" i="6" s="1"/>
  <c r="C27" i="6"/>
  <c r="E26" i="6"/>
  <c r="D26" i="6"/>
  <c r="C26" i="6"/>
  <c r="E18" i="6"/>
  <c r="E17" i="6"/>
  <c r="E14" i="6"/>
  <c r="E13" i="6"/>
  <c r="E11" i="6"/>
  <c r="E10" i="6"/>
  <c r="E8" i="6"/>
  <c r="E7" i="6"/>
  <c r="G89" i="1"/>
  <c r="G87" i="1"/>
  <c r="F87" i="1"/>
  <c r="G85" i="1"/>
  <c r="F85" i="1"/>
  <c r="E84" i="1"/>
  <c r="G84" i="1" s="1"/>
  <c r="D84" i="1"/>
  <c r="C84" i="1"/>
  <c r="C83" i="1" s="1"/>
  <c r="D83" i="1"/>
  <c r="E81" i="1"/>
  <c r="E80" i="1" s="1"/>
  <c r="D81" i="1"/>
  <c r="C81" i="1"/>
  <c r="C80" i="1" s="1"/>
  <c r="C90" i="1" s="1"/>
  <c r="D80" i="1"/>
  <c r="D90" i="1" s="1"/>
  <c r="G78" i="1"/>
  <c r="F78" i="1"/>
  <c r="G77" i="1"/>
  <c r="G76" i="1"/>
  <c r="F76" i="1"/>
  <c r="G75" i="1"/>
  <c r="E75" i="1"/>
  <c r="E74" i="1" s="1"/>
  <c r="D75" i="1"/>
  <c r="C75" i="1"/>
  <c r="C74" i="1" s="1"/>
  <c r="D74" i="1"/>
  <c r="G73" i="1"/>
  <c r="F73" i="1"/>
  <c r="G72" i="1"/>
  <c r="G71" i="1"/>
  <c r="F71" i="1"/>
  <c r="G70" i="1"/>
  <c r="F70" i="1"/>
  <c r="F69" i="1"/>
  <c r="E69" i="1"/>
  <c r="G69" i="1" s="1"/>
  <c r="D69" i="1"/>
  <c r="C69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G60" i="1"/>
  <c r="F60" i="1"/>
  <c r="G59" i="1"/>
  <c r="F59" i="1"/>
  <c r="F58" i="1"/>
  <c r="E58" i="1"/>
  <c r="D58" i="1"/>
  <c r="G58" i="1" s="1"/>
  <c r="C58" i="1"/>
  <c r="G57" i="1"/>
  <c r="F57" i="1"/>
  <c r="G56" i="1"/>
  <c r="F56" i="1"/>
  <c r="G55" i="1"/>
  <c r="F55" i="1"/>
  <c r="G54" i="1"/>
  <c r="F54" i="1"/>
  <c r="G52" i="1"/>
  <c r="F52" i="1"/>
  <c r="E51" i="1"/>
  <c r="G51" i="1" s="1"/>
  <c r="D51" i="1"/>
  <c r="C51" i="1"/>
  <c r="G50" i="1"/>
  <c r="F50" i="1"/>
  <c r="G49" i="1"/>
  <c r="F49" i="1"/>
  <c r="G48" i="1"/>
  <c r="F48" i="1"/>
  <c r="F47" i="1"/>
  <c r="E47" i="1"/>
  <c r="G47" i="1" s="1"/>
  <c r="D47" i="1"/>
  <c r="D46" i="1" s="1"/>
  <c r="C47" i="1"/>
  <c r="E46" i="1"/>
  <c r="C46" i="1"/>
  <c r="G45" i="1"/>
  <c r="F45" i="1"/>
  <c r="G44" i="1"/>
  <c r="F44" i="1"/>
  <c r="F43" i="1"/>
  <c r="E43" i="1"/>
  <c r="D43" i="1"/>
  <c r="G43" i="1" s="1"/>
  <c r="C43" i="1"/>
  <c r="G42" i="1"/>
  <c r="F42" i="1"/>
  <c r="E41" i="1"/>
  <c r="G41" i="1" s="1"/>
  <c r="D41" i="1"/>
  <c r="C41" i="1"/>
  <c r="G40" i="1"/>
  <c r="F40" i="1"/>
  <c r="G39" i="1"/>
  <c r="F39" i="1"/>
  <c r="F38" i="1"/>
  <c r="E38" i="1"/>
  <c r="D38" i="1"/>
  <c r="G38" i="1" s="1"/>
  <c r="C38" i="1"/>
  <c r="C37" i="1"/>
  <c r="C79" i="1" s="1"/>
  <c r="E28" i="1"/>
  <c r="D28" i="1"/>
  <c r="C28" i="1"/>
  <c r="G27" i="1"/>
  <c r="F27" i="1"/>
  <c r="G26" i="1"/>
  <c r="F26" i="1"/>
  <c r="E25" i="1"/>
  <c r="G25" i="1" s="1"/>
  <c r="D25" i="1"/>
  <c r="C25" i="1"/>
  <c r="C24" i="1" s="1"/>
  <c r="D24" i="1"/>
  <c r="E22" i="1"/>
  <c r="D22" i="1"/>
  <c r="C22" i="1"/>
  <c r="E20" i="1"/>
  <c r="D20" i="1"/>
  <c r="D19" i="1" s="1"/>
  <c r="C20" i="1"/>
  <c r="E19" i="1"/>
  <c r="G19" i="1" s="1"/>
  <c r="C19" i="1"/>
  <c r="E17" i="1"/>
  <c r="D17" i="1"/>
  <c r="D16" i="1" s="1"/>
  <c r="C17" i="1"/>
  <c r="E16" i="1"/>
  <c r="C16" i="1"/>
  <c r="E14" i="1"/>
  <c r="D14" i="1"/>
  <c r="D13" i="1" s="1"/>
  <c r="G13" i="1" s="1"/>
  <c r="C14" i="1"/>
  <c r="E13" i="1"/>
  <c r="F13" i="1" s="1"/>
  <c r="C13" i="1"/>
  <c r="D11" i="1"/>
  <c r="E9" i="1"/>
  <c r="D9" i="1"/>
  <c r="D6" i="1" s="1"/>
  <c r="C9" i="1"/>
  <c r="C6" i="1" s="1"/>
  <c r="E7" i="1"/>
  <c r="D7" i="1"/>
  <c r="C7" i="1"/>
  <c r="E6" i="1"/>
  <c r="I26" i="4"/>
  <c r="H26" i="4"/>
  <c r="G26" i="4"/>
  <c r="F23" i="4"/>
  <c r="F20" i="4"/>
  <c r="E20" i="4"/>
  <c r="F19" i="4"/>
  <c r="E19" i="4"/>
  <c r="F16" i="4"/>
  <c r="I13" i="4"/>
  <c r="H13" i="4"/>
  <c r="G13" i="4"/>
  <c r="G16" i="4" s="1"/>
  <c r="F13" i="4"/>
  <c r="F24" i="4" s="1"/>
  <c r="E13" i="4"/>
  <c r="E24" i="4" s="1"/>
  <c r="I10" i="4"/>
  <c r="I16" i="4" s="1"/>
  <c r="H10" i="4"/>
  <c r="H16" i="4" s="1"/>
  <c r="G10" i="4"/>
  <c r="F10" i="4"/>
  <c r="E10" i="4"/>
  <c r="E16" i="4" s="1"/>
  <c r="F74" i="1" l="1"/>
  <c r="G74" i="1"/>
  <c r="C6" i="7"/>
  <c r="C30" i="1"/>
  <c r="C31" i="1" s="1"/>
  <c r="G46" i="1"/>
  <c r="E51" i="7"/>
  <c r="D30" i="1"/>
  <c r="D31" i="1" s="1"/>
  <c r="C91" i="1"/>
  <c r="E90" i="1"/>
  <c r="E9" i="7"/>
  <c r="E23" i="4"/>
  <c r="E24" i="1"/>
  <c r="E30" i="1" s="1"/>
  <c r="F75" i="1"/>
  <c r="E83" i="1"/>
  <c r="D82" i="7"/>
  <c r="F19" i="1"/>
  <c r="F25" i="1"/>
  <c r="D37" i="1"/>
  <c r="D79" i="1" s="1"/>
  <c r="D91" i="1" s="1"/>
  <c r="F41" i="1"/>
  <c r="F46" i="1"/>
  <c r="F51" i="1"/>
  <c r="F84" i="1"/>
  <c r="D50" i="7"/>
  <c r="E50" i="7" s="1"/>
  <c r="E77" i="7"/>
  <c r="C83" i="7"/>
  <c r="C82" i="7" s="1"/>
  <c r="E37" i="1"/>
  <c r="C22" i="7"/>
  <c r="E22" i="7" s="1"/>
  <c r="G30" i="1" l="1"/>
  <c r="E31" i="1"/>
  <c r="F30" i="1"/>
  <c r="D6" i="7"/>
  <c r="E82" i="7"/>
  <c r="C5" i="7"/>
  <c r="C4" i="7" s="1"/>
  <c r="G90" i="1"/>
  <c r="F90" i="1"/>
  <c r="G83" i="1"/>
  <c r="F83" i="1"/>
  <c r="E83" i="7"/>
  <c r="G24" i="1"/>
  <c r="F24" i="1"/>
  <c r="E79" i="1"/>
  <c r="G37" i="1"/>
  <c r="F37" i="1"/>
  <c r="E6" i="7" l="1"/>
  <c r="D5" i="7"/>
  <c r="G79" i="1"/>
  <c r="F79" i="1"/>
  <c r="E91" i="1"/>
  <c r="F31" i="1"/>
  <c r="G31" i="1"/>
  <c r="E5" i="7" l="1"/>
  <c r="D4" i="7"/>
  <c r="E4" i="7" s="1"/>
  <c r="G91" i="1"/>
  <c r="F91" i="1"/>
</calcChain>
</file>

<file path=xl/sharedStrings.xml><?xml version="1.0" encoding="utf-8"?>
<sst xmlns="http://schemas.openxmlformats.org/spreadsheetml/2006/main" count="360" uniqueCount="231">
  <si>
    <t>POLUGODIŠNJI IZVJEŠTAJ O IZVRŠENJU FINANCIJSKOG PLANA   JVP GRADA SAMOBORA ZA     2022. GODINU</t>
  </si>
  <si>
    <t>I. OPĆI DIO</t>
  </si>
  <si>
    <t>PRIHODI / RASHODI TEKUĆA GODINA</t>
  </si>
  <si>
    <t>Izvršenje 2018.</t>
  </si>
  <si>
    <t>Proračun 2019.</t>
  </si>
  <si>
    <t>Izvršenje prethodne godine</t>
  </si>
  <si>
    <t>Plan tekuće godine</t>
  </si>
  <si>
    <t>Izvršenje tekuće godine</t>
  </si>
  <si>
    <t>Prihodi ukupno</t>
  </si>
  <si>
    <t>6</t>
  </si>
  <si>
    <t>Prihodi poslovanja</t>
  </si>
  <si>
    <t>7</t>
  </si>
  <si>
    <t>Prihodi od prodaje nefinancijske imovine</t>
  </si>
  <si>
    <t>Rashodi ukupno</t>
  </si>
  <si>
    <t>3</t>
  </si>
  <si>
    <t>Rashodi poslovanja</t>
  </si>
  <si>
    <t>4</t>
  </si>
  <si>
    <t>Rashodi za nabavu nefinancijske imovine</t>
  </si>
  <si>
    <t>RAZLIKA − VIŠAK/MANJAK</t>
  </si>
  <si>
    <t>VIŠKOVI / MANJKOVI</t>
  </si>
  <si>
    <t>UKUPAN DONOS VIŠKA/MANJKA IZ PRETHODNE(IH) GODINA</t>
  </si>
  <si>
    <t>VIŠAK/MANJAK IZ PRETHODNE(IH) GODINA KOJI ĆE SE RASPOREDITI/POKRITI</t>
  </si>
  <si>
    <t>RAČUN FINANCIRANJA</t>
  </si>
  <si>
    <t>PRIMICI OD FINANCIJSKE IMOVINE I ZADUŽIVANJA</t>
  </si>
  <si>
    <t>IZDACI ZA FINANCIJSKU IMOVINU IOTPLATE ZAJMOVA</t>
  </si>
  <si>
    <t>NETO FINANCIRANJE</t>
  </si>
  <si>
    <t>VIŠAK / MANJAK + NETO FINANCIRANJE</t>
  </si>
  <si>
    <t>II. OPĆI DIO</t>
  </si>
  <si>
    <t>PRIHODI I PRIMICI PO EKONOMSKOJ KLASIFIKACIJI</t>
  </si>
  <si>
    <t>Račun prihoda/      primitka</t>
  </si>
  <si>
    <t>Naziv računa</t>
  </si>
  <si>
    <t>Ostvarenje/             izvršenje prethodne godine</t>
  </si>
  <si>
    <t>Tekući plan</t>
  </si>
  <si>
    <t>Ostvarenje/             izvršenje tekuće godine</t>
  </si>
  <si>
    <t>Indeks</t>
  </si>
  <si>
    <t>5=4/2*100</t>
  </si>
  <si>
    <t>6=4/3*100</t>
  </si>
  <si>
    <t>Pomoći iz inozemstva i od subjekata unutar općeg proračuna</t>
  </si>
  <si>
    <t>Pomoći od izvanproračunskih korisnika</t>
  </si>
  <si>
    <t>Tekuće pomoći od izvanproračunskih korisnika</t>
  </si>
  <si>
    <t>Pomoći proračunskim korsnicima iz proračuna koji im nije nadležan</t>
  </si>
  <si>
    <t>Tekuće pomoći proračunskim korisnicima iz proračuna koji im nije nadležan</t>
  </si>
  <si>
    <t>638</t>
  </si>
  <si>
    <t>Kapitalne pomoći temeljem prijenoda EU sredstava</t>
  </si>
  <si>
    <t>Prihodi od imovine</t>
  </si>
  <si>
    <t>Prihodi od financijske imovine</t>
  </si>
  <si>
    <t>Kamate na depozite po viđenju</t>
  </si>
  <si>
    <t>Prihodi od upravnih i administrativnih pristojbi, pristojbi po posebnim propisima i naknada</t>
  </si>
  <si>
    <t>Prihodi po posebnim propisima</t>
  </si>
  <si>
    <t>Ostali nespomenuti prihodi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</si>
  <si>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</si>
  <si>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</si>
  <si>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</si>
  <si>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</si>
  <si>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</si>
  <si>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</si>
  <si>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</si>
  <si>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</si>
  <si>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</si>
  <si>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</si>
  <si>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 iz nadležnog proračuna za financiranjerashoda nefinancijeke imovine</t>
  </si>
  <si>
    <t>Rezultat poslovanja</t>
  </si>
  <si>
    <t>Višak prihoda</t>
  </si>
  <si>
    <t>UKUPNO PRIHODI</t>
  </si>
  <si>
    <t>UKUPNO PRIHODI + VIŠAK KORIŠTEN ZA POKRIĆE RASHODA</t>
  </si>
  <si>
    <t>RASHODI I IZDACI PO EKONOMSKOJ KLASIFIKACIJI</t>
  </si>
  <si>
    <t>Račun rashoda/      izdataka</t>
  </si>
  <si>
    <t>31</t>
  </si>
  <si>
    <t>Rashodi za zaposlene</t>
  </si>
  <si>
    <t>311</t>
  </si>
  <si>
    <t>Plaće (Bruto)</t>
  </si>
  <si>
    <t>Plaće za redovan rad</t>
  </si>
  <si>
    <t>3113</t>
  </si>
  <si>
    <t>Plaća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</si>
  <si>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</si>
  <si>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</si>
  <si>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</si>
  <si>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</si>
  <si>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</si>
  <si>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</si>
  <si>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</si>
  <si>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</si>
  <si>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</si>
  <si>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</si>
  <si>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</si>
  <si>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</si>
  <si>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</si>
  <si>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</si>
  <si>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</si>
  <si>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</si>
  <si>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</si>
  <si>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</si>
  <si>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</si>
  <si>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</si>
  <si>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</si>
  <si>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</si>
  <si>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</si>
  <si>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</si>
  <si>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</si>
  <si>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</si>
  <si>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</si>
  <si>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</si>
  <si>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</si>
  <si>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</si>
  <si>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Sitan inventar i auto gume</t>
  </si>
  <si>
    <t>3227</t>
  </si>
  <si>
    <t>Službena, radna i zaštitna odjeća i obuća</t>
  </si>
  <si>
    <t>323</t>
  </si>
  <si>
    <t>Rashodi za usluge</t>
  </si>
  <si>
    <t>3231</t>
  </si>
  <si>
    <t>Usluge telefona, pošte,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</si>
  <si>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</si>
  <si>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</si>
  <si>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</si>
  <si>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</si>
  <si>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</si>
  <si>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</si>
  <si>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</si>
  <si>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</si>
  <si>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</si>
  <si>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</si>
  <si>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</si>
  <si>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</si>
  <si>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</si>
  <si>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</si>
  <si>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</si>
  <si>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</si>
  <si>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</si>
  <si>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 xml:space="preserve">Naknade troškova osobama izvan radnog odnosa                                                        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</si>
  <si>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</si>
  <si>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</si>
  <si>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</si>
  <si>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</si>
  <si>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</si>
  <si>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</si>
  <si>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</si>
  <si>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</si>
  <si>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</si>
  <si>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</si>
  <si>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</si>
  <si>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</si>
  <si>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</si>
  <si>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</si>
  <si>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</si>
  <si>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3434</t>
  </si>
  <si>
    <t>Ostali nespomenuti financijski rashodi</t>
  </si>
  <si>
    <t>3433</t>
  </si>
  <si>
    <t>Zatezne kamate</t>
  </si>
  <si>
    <t>RASHODI POSLOVANJA</t>
  </si>
  <si>
    <t>Rashodi za nabavu neproizvedene dugotrajne imovine</t>
  </si>
  <si>
    <t>Nematerijalna imovina</t>
  </si>
  <si>
    <t>Licence</t>
  </si>
  <si>
    <t>42</t>
  </si>
  <si>
    <t>Rashodi za nabavu proizvedene dugotrajne imovine</t>
  </si>
  <si>
    <t>422</t>
  </si>
  <si>
    <t>Postrojenja i oprema</t>
  </si>
  <si>
    <t>Uredska oprema i namještaj</t>
  </si>
  <si>
    <t>4222</t>
  </si>
  <si>
    <t>Komunikacijska oprema</t>
  </si>
  <si>
    <t>4223</t>
  </si>
  <si>
    <t>Oprema za održavanje i zaštitu</t>
  </si>
  <si>
    <t>4226</t>
  </si>
  <si>
    <t>Sportska i glazbena oprema</t>
  </si>
  <si>
    <t>4227</t>
  </si>
  <si>
    <t>Uređaji, strojevi i oprema za ostale namjene</t>
  </si>
  <si>
    <t>RASHODI ZA NABAVU NEFINANCIJSKE IMOVINE</t>
  </si>
  <si>
    <t>UKUPNO RASHODI</t>
  </si>
  <si>
    <t>III. POSEBNI DIO</t>
  </si>
  <si>
    <t>PRIHODI I PRIMICI PO IZVORIMA FINANCIRANJA</t>
  </si>
  <si>
    <t>Oznaka     IF</t>
  </si>
  <si>
    <t>Naziv izvora financiranja</t>
  </si>
  <si>
    <t>4=3/2*100</t>
  </si>
  <si>
    <t>Opći prihodi i primici</t>
  </si>
  <si>
    <t>PRIHODI</t>
  </si>
  <si>
    <t>RASHODI</t>
  </si>
  <si>
    <t>Vlastiti prihodi</t>
  </si>
  <si>
    <t>Posebne namjene</t>
  </si>
  <si>
    <t>Višak prihoda korišten za pokriće rashoda</t>
  </si>
  <si>
    <t>Prihodi od pomoći</t>
  </si>
  <si>
    <t>Prihodi od donacija</t>
  </si>
  <si>
    <t>Prihodi od nefinancijske imovine</t>
  </si>
  <si>
    <t>Ukupni prihodi</t>
  </si>
  <si>
    <t>Ukupni rashodi</t>
  </si>
  <si>
    <t>Korišteni višak za pokriće rashoda tekuće godine</t>
  </si>
  <si>
    <t>RASHODI I IZDACI  PO IZVORIMA FINANCIRANJA, EKONOMSKOJ I PROGRAMSKOJ KLASIFIKACIJI</t>
  </si>
  <si>
    <t>Proračunski korisnik</t>
  </si>
  <si>
    <t>27126 JAVNA VATROGASNA POSTROJBA GRADA SAMOBORA</t>
  </si>
  <si>
    <t>PROGRAM 3035</t>
  </si>
  <si>
    <t>ZAŠTITA OD POŽARA I CIVILNE ZAŠTITE</t>
  </si>
  <si>
    <t>Aktivnost A303501</t>
  </si>
  <si>
    <t>Račun rashoda/      izdatka</t>
  </si>
  <si>
    <t>Ostvarenje/izvršenje tekuće godine</t>
  </si>
  <si>
    <t>Izvor financiranja 1.1. Opći prihodi i primici - UKUPNO</t>
  </si>
  <si>
    <t>3111</t>
  </si>
  <si>
    <t xml:space="preserve"> Plaće za redovan rad</t>
  </si>
  <si>
    <t>Plaće za prekovremeni rad</t>
  </si>
  <si>
    <t xml:space="preserve"> Ostali rashodi za zaposlene</t>
  </si>
  <si>
    <t xml:space="preserve">Doprinosi za zdravstveno osiguranje </t>
  </si>
  <si>
    <t>3133</t>
  </si>
  <si>
    <t xml:space="preserve">Doprinosi za zapošljavanje </t>
  </si>
  <si>
    <t>Naknada troškova zaposlenima</t>
  </si>
  <si>
    <t>Naknada za prijevoz, za rad na terenu i odvojeni život</t>
  </si>
  <si>
    <t>Izvor financiranja 3.1. Posebne namjene - UKUPNO</t>
  </si>
  <si>
    <t>Plaća za redovan rad</t>
  </si>
  <si>
    <t>Doprinosi na plaću</t>
  </si>
  <si>
    <t>Doprinosi za obvezatno osiguranje u slučaju nezaposlenosti</t>
  </si>
  <si>
    <t>Naknade za prijevo, za rad na terenu i odvojeni život</t>
  </si>
  <si>
    <t>Službena, radna i zaštitna obuća</t>
  </si>
  <si>
    <t>Izvor financiranja 5.2. Prihodi od donacija - UKUPNO</t>
  </si>
  <si>
    <t>Postrojenje i oprema</t>
  </si>
  <si>
    <t>Aktivnost A303502</t>
  </si>
  <si>
    <t>Izvor financiranja 1.1 Opći prihodi i primici - UKUPNO</t>
  </si>
  <si>
    <t>Sitni inventar i auto gume</t>
  </si>
  <si>
    <t>Usluge telefona, pošte i prijevoza</t>
  </si>
  <si>
    <t>Zakupnina i najamnina</t>
  </si>
  <si>
    <t>Zdravstvenei veterinarske usluge</t>
  </si>
  <si>
    <t>Naknada za rad predstavničkih i izvršnih tijela, povjerenstava i slično</t>
  </si>
  <si>
    <t>Premija osiguranja</t>
  </si>
  <si>
    <t>Ostali nespomenuti financiski rashodi</t>
  </si>
  <si>
    <t>Izvor financiranja 4.6 Prihodi od pomoći - UKUPNO</t>
  </si>
  <si>
    <t>Kapitalni projekt K303501</t>
  </si>
  <si>
    <t>Nabava opreme i vozila - UKUPNO</t>
  </si>
  <si>
    <t>Izvor financiranja 1.1. Opći primici i prihodi - UKUPNO</t>
  </si>
  <si>
    <t>4221</t>
  </si>
  <si>
    <t>Izvor financiranja 2.2. Vlastiti prihod - UKUPNO</t>
  </si>
  <si>
    <t>Rashosi za materijal i energiju</t>
  </si>
  <si>
    <t>Izvor financiranja 4.6. Prihodi od pomoći - UKUPNO</t>
  </si>
  <si>
    <t>KLASA:400-02/22-01/2</t>
  </si>
  <si>
    <r>
      <t>Na temelju članaka 81. do 87. Zakona o proračunu (Narodne novine br.144/21)  Vatrogasno vijeće   na svo</t>
    </r>
    <r>
      <rPr>
        <sz val="11"/>
        <color theme="1" tint="4.9989318521683403E-2"/>
        <rFont val="Calibri"/>
        <charset val="238"/>
        <scheme val="minor"/>
      </rPr>
      <t xml:space="preserve">joj  12. </t>
    </r>
    <r>
      <rPr>
        <sz val="11"/>
        <color theme="1"/>
        <rFont val="Calibri"/>
        <charset val="238"/>
        <scheme val="minor"/>
      </rPr>
      <t xml:space="preserve">  elektronskoj sjednici održanoj  29.</t>
    </r>
    <r>
      <rPr>
        <sz val="11"/>
        <color theme="1" tint="4.9989318521683403E-2"/>
        <rFont val="Calibri"/>
        <charset val="238"/>
        <scheme val="minor"/>
      </rPr>
      <t>07.2022. godine</t>
    </r>
    <r>
      <rPr>
        <sz val="11"/>
        <color theme="1"/>
        <rFont val="Calibri"/>
        <charset val="238"/>
        <scheme val="minor"/>
      </rPr>
      <t xml:space="preserve"> donijelo je </t>
    </r>
  </si>
  <si>
    <t>PREDSJEDNIK VATROGASNOG VIJEĆA</t>
  </si>
  <si>
    <t>URBROJ:238/27-114-01-22-1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</si>
</sst>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_ * #,##0.00_ ;_ * \-#,##0.00_ ;_ * &quot;-&quot;??_ ;_ @_ "/>
    <numFmt numFmtId="165" formatCode="[$-1041A]#,##0.00;\-\ #,##0.00"/>
    <numFmt numFmtId="166" formatCode="[$-1041A]#,##0.000;\-\ #,##0.000"/>
    <numFmt numFmtId="167" formatCode="[$-1041A]#,##0;\-\ #,##0"/>
    <numFmt numFmtId="168" formatCode="#,##0.000"/>
  </numFmts>
  <fonts count="59">
    <font>
      <sz val="11"/>
      <color theme="1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b/>
      <sz val="8"/>
      <color rgb="FFFFFFFF"/>
      <name val="Arial"/>
      <charset val="238"/>
    </font>
    <font>
      <b/>
      <sz val="8"/>
      <color rgb="FF000000"/>
      <name val="Arial"/>
      <charset val="238"/>
    </font>
    <font>
      <sz val="8"/>
      <color rgb="FF000000"/>
      <name val="Arial"/>
      <charset val="238"/>
    </font>
    <font>
      <b/>
      <i/>
      <sz val="8"/>
      <color rgb="FF000000"/>
      <name val="Arial"/>
      <charset val="238"/>
    </font>
    <font>
      <i/>
      <sz val="8"/>
      <color rgb="FF000000"/>
      <name val="Arial"/>
      <charset val="238"/>
    </font>
    <font>
      <sz val="10"/>
      <name val="Times New Roman"/>
      <charset val="238"/>
    </font>
    <font>
      <b/>
      <sz val="10"/>
      <color rgb="FF000000"/>
      <name val="Calibri"/>
      <charset val="238"/>
      <scheme val="minor"/>
    </font>
    <font>
      <b/>
      <sz val="9"/>
      <color theme="1"/>
      <name val="Calibri"/>
      <charset val="238"/>
      <scheme val="minor"/>
    </font>
    <font>
      <b/>
      <sz val="10"/>
      <name val="Calibri"/>
      <charset val="238"/>
      <scheme val="minor"/>
    </font>
    <font>
      <b/>
      <sz val="10"/>
      <color indexed="9"/>
      <name val="Calibri"/>
      <charset val="238"/>
      <scheme val="minor"/>
    </font>
    <font>
      <sz val="8"/>
      <name val="Calibri"/>
      <charset val="238"/>
      <scheme val="minor"/>
    </font>
    <font>
      <sz val="10"/>
      <name val="Calibri"/>
      <charset val="238"/>
      <scheme val="minor"/>
    </font>
    <font>
      <b/>
      <i/>
      <sz val="10"/>
      <name val="Calibri"/>
      <charset val="238"/>
      <scheme val="minor"/>
    </font>
    <font>
      <sz val="8"/>
      <color indexed="8"/>
      <name val="Arimo"/>
      <charset val="134"/>
    </font>
    <font>
      <b/>
      <sz val="11"/>
      <color theme="1"/>
      <name val="Calibri"/>
      <charset val="238"/>
      <scheme val="minor"/>
    </font>
    <font>
      <i/>
      <sz val="10"/>
      <name val="Calibri"/>
      <charset val="238"/>
      <scheme val="minor"/>
    </font>
    <font>
      <sz val="11"/>
      <color theme="1"/>
      <name val="Times New Roman"/>
      <charset val="238"/>
    </font>
    <font>
      <i/>
      <sz val="11"/>
      <color rgb="FF000000"/>
      <name val="Calibri"/>
      <charset val="238"/>
      <scheme val="minor"/>
    </font>
    <font>
      <sz val="11"/>
      <color rgb="FF000000"/>
      <name val="Calibri"/>
      <charset val="238"/>
      <scheme val="minor"/>
    </font>
    <font>
      <b/>
      <sz val="12"/>
      <color rgb="FF000000"/>
      <name val="Calibri"/>
      <charset val="238"/>
      <scheme val="minor"/>
    </font>
    <font>
      <b/>
      <sz val="11"/>
      <color rgb="FF000000"/>
      <name val="Calibri"/>
      <charset val="238"/>
      <scheme val="minor"/>
    </font>
    <font>
      <b/>
      <sz val="11"/>
      <name val="Calibri"/>
      <charset val="238"/>
      <scheme val="minor"/>
    </font>
    <font>
      <sz val="11"/>
      <name val="Calibri"/>
      <charset val="238"/>
      <scheme val="minor"/>
    </font>
    <font>
      <b/>
      <i/>
      <sz val="11"/>
      <name val="Calibri"/>
      <charset val="238"/>
      <scheme val="minor"/>
    </font>
    <font>
      <b/>
      <i/>
      <sz val="11"/>
      <color theme="1"/>
      <name val="Calibri"/>
      <charset val="238"/>
      <scheme val="minor"/>
    </font>
    <font>
      <b/>
      <i/>
      <sz val="11"/>
      <color rgb="FF000000"/>
      <name val="Calibri"/>
      <charset val="238"/>
      <scheme val="minor"/>
    </font>
    <font>
      <i/>
      <sz val="11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strike/>
      <sz val="10"/>
      <color theme="1"/>
      <name val="Calibri"/>
      <charset val="238"/>
      <scheme val="minor"/>
    </font>
    <font>
      <sz val="11"/>
      <color rgb="FFFF0000"/>
      <name val="Times New Roman"/>
      <charset val="238"/>
    </font>
    <font>
      <sz val="11"/>
      <color rgb="FFFFFFFF"/>
      <name val="Calibri"/>
      <charset val="238"/>
    </font>
    <font>
      <sz val="11"/>
      <color rgb="FF000000"/>
      <name val="Calibri"/>
      <charset val="238"/>
    </font>
    <font>
      <b/>
      <sz val="10"/>
      <color rgb="FF000000"/>
      <name val="Arial"/>
      <charset val="238"/>
    </font>
    <font>
      <sz val="11"/>
      <color theme="1"/>
      <name val="Calibri"/>
      <charset val="134"/>
      <scheme val="minor"/>
    </font>
    <font>
      <sz val="10"/>
      <color rgb="FF000000"/>
      <name val="Times New Roman"/>
      <charset val="238"/>
    </font>
    <font>
      <sz val="10"/>
      <color rgb="FF000000"/>
      <name val="Geneva"/>
      <charset val="238"/>
    </font>
    <font>
      <sz val="10"/>
      <color rgb="FF000000"/>
      <name val="Arial"/>
      <charset val="238"/>
    </font>
    <font>
      <b/>
      <sz val="10"/>
      <color rgb="FF0000FF"/>
      <name val="Arial"/>
      <charset val="238"/>
    </font>
    <font>
      <b/>
      <sz val="11"/>
      <color rgb="FFFF9900"/>
      <name val="Calibri"/>
      <charset val="238"/>
    </font>
    <font>
      <sz val="11"/>
      <color rgb="FF800080"/>
      <name val="Calibri"/>
      <charset val="238"/>
    </font>
    <font>
      <b/>
      <sz val="15"/>
      <color rgb="FF003366"/>
      <name val="Calibri"/>
      <charset val="238"/>
    </font>
    <font>
      <b/>
      <sz val="13"/>
      <color rgb="FF003366"/>
      <name val="Calibri"/>
      <charset val="238"/>
    </font>
    <font>
      <b/>
      <sz val="11"/>
      <color rgb="FF003366"/>
      <name val="Calibri"/>
      <charset val="238"/>
    </font>
    <font>
      <sz val="11"/>
      <color rgb="FF993300"/>
      <name val="Calibri"/>
      <charset val="238"/>
    </font>
    <font>
      <b/>
      <sz val="12"/>
      <color rgb="FF000000"/>
      <name val="Arial"/>
      <charset val="238"/>
    </font>
    <font>
      <sz val="11"/>
      <color rgb="FF000000"/>
      <name val="Calibri"/>
      <charset val="134"/>
      <scheme val="minor"/>
    </font>
    <font>
      <sz val="10"/>
      <name val="Arial"/>
      <charset val="238"/>
    </font>
    <font>
      <sz val="11"/>
      <color rgb="FFFF9900"/>
      <name val="Calibri"/>
      <charset val="238"/>
    </font>
    <font>
      <b/>
      <sz val="11"/>
      <color rgb="FFFFFFFF"/>
      <name val="Calibri"/>
      <charset val="238"/>
    </font>
    <font>
      <b/>
      <sz val="11"/>
      <color rgb="FF000000"/>
      <name val="Calibri"/>
      <charset val="238"/>
    </font>
    <font>
      <sz val="10"/>
      <color rgb="FF0000FF"/>
      <name val="Arial"/>
      <charset val="238"/>
    </font>
    <font>
      <sz val="19"/>
      <color rgb="FF3366FF"/>
      <name val="Arial"/>
      <charset val="238"/>
    </font>
    <font>
      <sz val="8"/>
      <color rgb="FFFF0000"/>
      <name val="Arial"/>
      <charset val="238"/>
    </font>
    <font>
      <i/>
      <sz val="11"/>
      <color rgb="FF808080"/>
      <name val="Calibri"/>
      <charset val="238"/>
    </font>
    <font>
      <sz val="11"/>
      <color rgb="FF333399"/>
      <name val="Calibri"/>
      <charset val="238"/>
    </font>
    <font>
      <sz val="11"/>
      <color theme="1" tint="4.9989318521683403E-2"/>
      <name val="Calibri"/>
      <charset val="238"/>
      <scheme val="minor"/>
    </font>
    <font>
      <sz val="11"/>
      <color theme="1"/>
      <name val="Calibri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535FF"/>
        <bgColor rgb="FF3535FF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theme="0"/>
        <bgColor rgb="FFFEDE01"/>
      </patternFill>
    </fill>
    <fill>
      <patternFill patternType="solid">
        <fgColor rgb="FFFEDE01"/>
        <bgColor rgb="FFFEDE0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80"/>
        <bgColor rgb="FF800080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00CCFF"/>
        <bgColor rgb="FF00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666699"/>
        <bgColor rgb="FF666699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C99FF"/>
        <bgColor rgb="FFCC99FF"/>
      </patternFill>
    </fill>
    <fill>
      <patternFill patternType="solid">
        <fgColor rgb="FFCCCCFF"/>
        <bgColor rgb="FFCCCCFF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33CCCC"/>
        <bgColor rgb="FF33CCCC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00FFFF"/>
        <bgColor rgb="FF00FFFF"/>
      </patternFill>
    </fill>
    <fill>
      <patternFill patternType="solid">
        <fgColor rgb="FF99CC00"/>
        <bgColor rgb="FF99CC00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</borders>
  <cellStyleXfs count="103">
    <xf numFmtId="0" fontId="0" fillId="0" borderId="0"/>
    <xf numFmtId="164" fontId="35" fillId="0" borderId="0" applyFont="0" applyFill="0" applyBorder="0" applyAlignment="0" applyProtection="0">
      <alignment vertical="center"/>
    </xf>
    <xf numFmtId="0" fontId="34" fillId="12" borderId="25" applyNumberFormat="0" applyProtection="0">
      <alignment horizontal="center" vertical="top" wrapText="1"/>
    </xf>
    <xf numFmtId="0" fontId="34" fillId="11" borderId="25" applyNumberFormat="0" applyProtection="0">
      <alignment horizontal="left" vertical="top" indent="1"/>
    </xf>
    <xf numFmtId="0" fontId="33" fillId="13" borderId="0" applyNumberFormat="0" applyFont="0" applyBorder="0" applyAlignment="0" applyProtection="0"/>
    <xf numFmtId="44" fontId="58" fillId="0" borderId="0" applyFont="0" applyFill="0" applyBorder="0" applyAlignment="0" applyProtection="0"/>
    <xf numFmtId="0" fontId="33" fillId="0" borderId="0" applyNumberFormat="0" applyFont="0" applyBorder="0" applyProtection="0"/>
    <xf numFmtId="0" fontId="33" fillId="15" borderId="0" applyNumberFormat="0" applyFont="0" applyBorder="0" applyAlignment="0" applyProtection="0"/>
    <xf numFmtId="0" fontId="37" fillId="0" borderId="0" applyNumberFormat="0" applyBorder="0" applyProtection="0"/>
    <xf numFmtId="0" fontId="33" fillId="0" borderId="0" applyNumberFormat="0" applyFont="0" applyBorder="0" applyProtection="0"/>
    <xf numFmtId="0" fontId="36" fillId="0" borderId="0" applyNumberFormat="0" applyBorder="0" applyProtection="0"/>
    <xf numFmtId="4" fontId="38" fillId="17" borderId="25" applyProtection="0">
      <alignment horizontal="right" vertical="center"/>
    </xf>
    <xf numFmtId="0" fontId="33" fillId="14" borderId="0" applyNumberFormat="0" applyFont="0" applyBorder="0" applyAlignment="0" applyProtection="0"/>
    <xf numFmtId="0" fontId="38" fillId="12" borderId="25" applyNumberFormat="0" applyProtection="0">
      <alignment horizontal="left" vertical="center" indent="1"/>
    </xf>
    <xf numFmtId="0" fontId="33" fillId="10" borderId="0" applyNumberFormat="0" applyFont="0" applyBorder="0" applyAlignment="0" applyProtection="0"/>
    <xf numFmtId="0" fontId="32" fillId="20" borderId="0" applyNumberFormat="0" applyBorder="0" applyAlignment="0" applyProtection="0"/>
    <xf numFmtId="0" fontId="33" fillId="14" borderId="0" applyNumberFormat="0" applyFont="0" applyBorder="0" applyAlignment="0" applyProtection="0"/>
    <xf numFmtId="4" fontId="38" fillId="19" borderId="25" applyProtection="0">
      <alignment horizontal="right" vertical="center"/>
    </xf>
    <xf numFmtId="4" fontId="38" fillId="22" borderId="25" applyProtection="0">
      <alignment horizontal="right" vertical="center"/>
    </xf>
    <xf numFmtId="4" fontId="38" fillId="10" borderId="25" applyProtection="0">
      <alignment horizontal="right" vertical="center"/>
    </xf>
    <xf numFmtId="0" fontId="33" fillId="0" borderId="0" applyNumberFormat="0" applyFont="0" applyBorder="0" applyProtection="0"/>
    <xf numFmtId="0" fontId="32" fillId="9" borderId="0" applyNumberFormat="0" applyBorder="0" applyAlignment="0" applyProtection="0"/>
    <xf numFmtId="0" fontId="33" fillId="23" borderId="0" applyNumberFormat="0" applyFont="0" applyBorder="0" applyAlignment="0" applyProtection="0"/>
    <xf numFmtId="0" fontId="33" fillId="24" borderId="0" applyNumberFormat="0" applyFont="0" applyBorder="0" applyAlignment="0" applyProtection="0"/>
    <xf numFmtId="0" fontId="33" fillId="22" borderId="0" applyNumberFormat="0" applyFont="0" applyBorder="0" applyAlignment="0" applyProtection="0"/>
    <xf numFmtId="0" fontId="33" fillId="20" borderId="0" applyNumberFormat="0" applyFont="0" applyBorder="0" applyAlignment="0" applyProtection="0"/>
    <xf numFmtId="4" fontId="38" fillId="18" borderId="25" applyProtection="0">
      <alignment horizontal="right" vertical="center"/>
    </xf>
    <xf numFmtId="0" fontId="33" fillId="25" borderId="0" applyNumberFormat="0" applyFont="0" applyBorder="0" applyAlignment="0" applyProtection="0"/>
    <xf numFmtId="0" fontId="38" fillId="14" borderId="25" applyNumberFormat="0" applyProtection="0">
      <alignment horizontal="left" vertical="top" indent="1"/>
    </xf>
    <xf numFmtId="0" fontId="33" fillId="24" borderId="0" applyNumberFormat="0" applyFont="0" applyBorder="0" applyAlignment="0" applyProtection="0"/>
    <xf numFmtId="0" fontId="33" fillId="26" borderId="0" applyNumberFormat="0" applyFont="0" applyBorder="0" applyAlignment="0" applyProtection="0"/>
    <xf numFmtId="0" fontId="32" fillId="27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28" borderId="0" applyNumberFormat="0" applyBorder="0" applyAlignment="0" applyProtection="0"/>
    <xf numFmtId="0" fontId="32" fillId="17" borderId="0" applyNumberFormat="0" applyBorder="0" applyAlignment="0" applyProtection="0"/>
    <xf numFmtId="0" fontId="32" fillId="29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28" borderId="0" applyNumberFormat="0" applyBorder="0" applyAlignment="0" applyProtection="0"/>
    <xf numFmtId="0" fontId="32" fillId="30" borderId="0" applyNumberFormat="0" applyBorder="0" applyAlignment="0" applyProtection="0"/>
    <xf numFmtId="0" fontId="40" fillId="31" borderId="26" applyNumberFormat="0" applyAlignment="0" applyProtection="0"/>
    <xf numFmtId="0" fontId="41" fillId="22" borderId="0" applyNumberFormat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33" fillId="0" borderId="0"/>
    <xf numFmtId="0" fontId="58" fillId="0" borderId="0"/>
    <xf numFmtId="0" fontId="47" fillId="0" borderId="0"/>
    <xf numFmtId="0" fontId="48" fillId="0" borderId="0"/>
    <xf numFmtId="0" fontId="33" fillId="0" borderId="0" applyNumberFormat="0" applyFont="0" applyBorder="0" applyProtection="0"/>
    <xf numFmtId="0" fontId="38" fillId="0" borderId="0" applyNumberFormat="0" applyBorder="0" applyProtection="0"/>
    <xf numFmtId="0" fontId="48" fillId="0" borderId="0"/>
    <xf numFmtId="0" fontId="38" fillId="0" borderId="0" applyNumberFormat="0" applyBorder="0" applyProtection="0">
      <alignment wrapText="1"/>
    </xf>
    <xf numFmtId="0" fontId="47" fillId="0" borderId="0"/>
    <xf numFmtId="0" fontId="38" fillId="0" borderId="0" applyNumberFormat="0" applyBorder="0" applyProtection="0">
      <alignment wrapText="1"/>
    </xf>
    <xf numFmtId="0" fontId="33" fillId="0" borderId="0" applyNumberFormat="0" applyFont="0" applyBorder="0" applyProtection="0"/>
    <xf numFmtId="0" fontId="38" fillId="0" borderId="0" applyNumberFormat="0" applyBorder="0" applyProtection="0"/>
    <xf numFmtId="0" fontId="33" fillId="0" borderId="0" applyNumberFormat="0" applyFont="0" applyBorder="0" applyProtection="0"/>
    <xf numFmtId="0" fontId="38" fillId="0" borderId="0" applyNumberFormat="0" applyBorder="0" applyProtection="0">
      <alignment wrapText="1"/>
    </xf>
    <xf numFmtId="0" fontId="38" fillId="0" borderId="0" applyNumberFormat="0" applyBorder="0" applyProtection="0">
      <alignment wrapText="1"/>
    </xf>
    <xf numFmtId="0" fontId="33" fillId="0" borderId="0" applyNumberFormat="0" applyFont="0" applyBorder="0" applyProtection="0"/>
    <xf numFmtId="0" fontId="48" fillId="0" borderId="0">
      <alignment wrapText="1"/>
    </xf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49" fillId="0" borderId="30" applyNumberFormat="0" applyFill="0" applyAlignment="0" applyProtection="0"/>
    <xf numFmtId="0" fontId="50" fillId="32" borderId="31" applyNumberFormat="0" applyAlignment="0" applyProtection="0"/>
    <xf numFmtId="4" fontId="38" fillId="11" borderId="32" applyProtection="0">
      <alignment vertical="center"/>
    </xf>
    <xf numFmtId="4" fontId="38" fillId="33" borderId="32" applyProtection="0">
      <alignment horizontal="right" vertical="center"/>
    </xf>
    <xf numFmtId="4" fontId="39" fillId="11" borderId="25" applyProtection="0">
      <alignment vertical="center"/>
    </xf>
    <xf numFmtId="4" fontId="52" fillId="15" borderId="25" applyProtection="0">
      <alignment horizontal="right" vertical="center"/>
    </xf>
    <xf numFmtId="4" fontId="34" fillId="11" borderId="25" applyProtection="0">
      <alignment horizontal="left" vertical="center" indent="1"/>
    </xf>
    <xf numFmtId="4" fontId="38" fillId="12" borderId="25" applyProtection="0">
      <alignment horizontal="left" vertical="center" indent="1"/>
    </xf>
    <xf numFmtId="4" fontId="34" fillId="12" borderId="0" applyBorder="0" applyProtection="0">
      <alignment horizontal="left" vertical="center" indent="1"/>
    </xf>
    <xf numFmtId="4" fontId="38" fillId="26" borderId="25" applyProtection="0">
      <alignment horizontal="right" vertical="center"/>
    </xf>
    <xf numFmtId="4" fontId="38" fillId="30" borderId="25" applyProtection="0">
      <alignment horizontal="right" vertical="center"/>
    </xf>
    <xf numFmtId="4" fontId="38" fillId="34" borderId="25" applyProtection="0">
      <alignment horizontal="right" vertical="center"/>
    </xf>
    <xf numFmtId="4" fontId="38" fillId="20" borderId="25" applyProtection="0">
      <alignment horizontal="right" vertical="center"/>
    </xf>
    <xf numFmtId="4" fontId="34" fillId="0" borderId="34" applyFill="0" applyProtection="0">
      <alignment horizontal="left" vertical="center" indent="1"/>
    </xf>
    <xf numFmtId="4" fontId="38" fillId="15" borderId="0" applyBorder="0" applyProtection="0">
      <alignment horizontal="left" vertical="center" indent="1"/>
    </xf>
    <xf numFmtId="4" fontId="46" fillId="21" borderId="0" applyBorder="0" applyProtection="0">
      <alignment horizontal="left" vertical="center" indent="1"/>
    </xf>
    <xf numFmtId="4" fontId="34" fillId="12" borderId="25" applyProtection="0">
      <alignment horizontal="center" vertical="top"/>
    </xf>
    <xf numFmtId="4" fontId="38" fillId="15" borderId="0" applyBorder="0" applyProtection="0">
      <alignment horizontal="left" vertical="center" indent="1"/>
    </xf>
    <xf numFmtId="4" fontId="38" fillId="12" borderId="0" applyBorder="0" applyProtection="0">
      <alignment horizontal="left" vertical="center" indent="1"/>
    </xf>
    <xf numFmtId="0" fontId="38" fillId="21" borderId="25" applyNumberFormat="0" applyProtection="0">
      <alignment horizontal="left" vertical="center" indent="1"/>
    </xf>
    <xf numFmtId="0" fontId="38" fillId="21" borderId="25" applyNumberFormat="0" applyProtection="0">
      <alignment horizontal="left" vertical="top" indent="1"/>
    </xf>
    <xf numFmtId="0" fontId="38" fillId="12" borderId="25" applyNumberFormat="0" applyProtection="0">
      <alignment horizontal="left" vertical="top" indent="1"/>
    </xf>
    <xf numFmtId="0" fontId="38" fillId="14" borderId="25" applyNumberFormat="0" applyProtection="0">
      <alignment horizontal="left" vertical="center" indent="1"/>
    </xf>
    <xf numFmtId="0" fontId="4" fillId="15" borderId="25" applyNumberFormat="0" applyProtection="0">
      <alignment horizontal="left" vertical="center" indent="1"/>
    </xf>
    <xf numFmtId="0" fontId="4" fillId="15" borderId="25" applyNumberFormat="0" applyProtection="0">
      <alignment horizontal="left" vertical="center" indent="1"/>
    </xf>
    <xf numFmtId="0" fontId="38" fillId="15" borderId="25" applyNumberFormat="0" applyProtection="0">
      <alignment horizontal="left" vertical="top" indent="1"/>
    </xf>
    <xf numFmtId="0" fontId="38" fillId="0" borderId="0" applyNumberFormat="0" applyBorder="0" applyProtection="0"/>
    <xf numFmtId="4" fontId="38" fillId="16" borderId="25" applyProtection="0">
      <alignment vertical="center"/>
    </xf>
    <xf numFmtId="4" fontId="52" fillId="16" borderId="25" applyProtection="0">
      <alignment vertical="center"/>
    </xf>
    <xf numFmtId="4" fontId="38" fillId="16" borderId="25" applyProtection="0">
      <alignment horizontal="left" vertical="center" indent="1"/>
    </xf>
    <xf numFmtId="0" fontId="38" fillId="16" borderId="25" applyNumberFormat="0" applyProtection="0">
      <alignment horizontal="left" vertical="top" indent="1"/>
    </xf>
    <xf numFmtId="4" fontId="53" fillId="33" borderId="0" applyBorder="0" applyProtection="0">
      <alignment horizontal="left" vertical="center" indent="1"/>
    </xf>
    <xf numFmtId="4" fontId="54" fillId="15" borderId="25" applyProtection="0">
      <alignment horizontal="right" vertical="center"/>
    </xf>
    <xf numFmtId="0" fontId="55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6" fillId="23" borderId="26" applyNumberFormat="0" applyAlignment="0" applyProtection="0"/>
  </cellStyleXfs>
  <cellXfs count="202">
    <xf numFmtId="0" fontId="0" fillId="0" borderId="0" xfId="0"/>
    <xf numFmtId="0" fontId="0" fillId="0" borderId="0" xfId="0" applyFont="1"/>
    <xf numFmtId="0" fontId="2" fillId="2" borderId="0" xfId="50" applyFont="1" applyFill="1" applyAlignment="1">
      <alignment horizontal="left" vertical="center" wrapText="1" readingOrder="1"/>
    </xf>
    <xf numFmtId="165" fontId="2" fillId="2" borderId="0" xfId="50" applyNumberFormat="1" applyFont="1" applyFill="1" applyAlignment="1">
      <alignment vertical="center" wrapText="1" readingOrder="1"/>
    </xf>
    <xf numFmtId="166" fontId="2" fillId="2" borderId="0" xfId="50" applyNumberFormat="1" applyFont="1" applyFill="1" applyAlignment="1">
      <alignment horizontal="right" vertical="center" wrapText="1" readingOrder="1"/>
    </xf>
    <xf numFmtId="0" fontId="3" fillId="3" borderId="2" xfId="50" applyFont="1" applyFill="1" applyBorder="1" applyAlignment="1">
      <alignment horizontal="left" vertical="center" wrapText="1" readingOrder="1"/>
    </xf>
    <xf numFmtId="0" fontId="3" fillId="3" borderId="2" xfId="50" applyFont="1" applyFill="1" applyBorder="1" applyAlignment="1">
      <alignment vertical="center" wrapText="1" readingOrder="1"/>
    </xf>
    <xf numFmtId="165" fontId="3" fillId="3" borderId="2" xfId="50" applyNumberFormat="1" applyFont="1" applyFill="1" applyBorder="1" applyAlignment="1">
      <alignment horizontal="right" vertical="center" wrapText="1" readingOrder="1"/>
    </xf>
    <xf numFmtId="166" fontId="3" fillId="3" borderId="2" xfId="50" applyNumberFormat="1" applyFont="1" applyFill="1" applyBorder="1" applyAlignment="1">
      <alignment horizontal="right" vertical="center" wrapText="1" readingOrder="1"/>
    </xf>
    <xf numFmtId="0" fontId="3" fillId="4" borderId="0" xfId="50" applyFont="1" applyFill="1" applyBorder="1" applyAlignment="1">
      <alignment horizontal="left" vertical="center" wrapText="1" readingOrder="1"/>
    </xf>
    <xf numFmtId="0" fontId="3" fillId="4" borderId="0" xfId="50" applyFont="1" applyFill="1" applyBorder="1" applyAlignment="1">
      <alignment vertical="center" wrapText="1" readingOrder="1"/>
    </xf>
    <xf numFmtId="165" fontId="3" fillId="4" borderId="0" xfId="50" applyNumberFormat="1" applyFont="1" applyFill="1" applyBorder="1" applyAlignment="1">
      <alignment horizontal="right" vertical="center" wrapText="1" readingOrder="1"/>
    </xf>
    <xf numFmtId="166" fontId="3" fillId="4" borderId="0" xfId="50" applyNumberFormat="1" applyFont="1" applyFill="1" applyBorder="1" applyAlignment="1">
      <alignment horizontal="right" vertical="center" wrapText="1" readingOrder="1"/>
    </xf>
    <xf numFmtId="0" fontId="3" fillId="5" borderId="3" xfId="50" applyFont="1" applyFill="1" applyBorder="1" applyAlignment="1">
      <alignment horizontal="center" vertical="center" wrapText="1" readingOrder="1"/>
    </xf>
    <xf numFmtId="165" fontId="3" fillId="5" borderId="3" xfId="50" applyNumberFormat="1" applyFont="1" applyFill="1" applyBorder="1" applyAlignment="1">
      <alignment horizontal="center" vertical="center" wrapText="1" readingOrder="1"/>
    </xf>
    <xf numFmtId="167" fontId="4" fillId="5" borderId="3" xfId="50" applyNumberFormat="1" applyFont="1" applyFill="1" applyBorder="1" applyAlignment="1">
      <alignment horizontal="center" vertical="center" wrapText="1" readingOrder="1"/>
    </xf>
    <xf numFmtId="165" fontId="4" fillId="5" borderId="3" xfId="50" applyNumberFormat="1" applyFont="1" applyFill="1" applyBorder="1" applyAlignment="1">
      <alignment horizontal="center" vertical="center" wrapText="1" readingOrder="1"/>
    </xf>
    <xf numFmtId="165" fontId="3" fillId="6" borderId="0" xfId="50" applyNumberFormat="1" applyFont="1" applyFill="1" applyBorder="1" applyAlignment="1">
      <alignment horizontal="right" vertical="center" wrapText="1" readingOrder="1"/>
    </xf>
    <xf numFmtId="166" fontId="3" fillId="6" borderId="0" xfId="50" applyNumberFormat="1" applyFont="1" applyFill="1" applyBorder="1" applyAlignment="1">
      <alignment horizontal="right" vertical="center" wrapText="1" readingOrder="1"/>
    </xf>
    <xf numFmtId="0" fontId="5" fillId="0" borderId="0" xfId="50" applyFont="1" applyFill="1" applyAlignment="1">
      <alignment horizontal="left" vertical="center" wrapText="1" readingOrder="1"/>
    </xf>
    <xf numFmtId="0" fontId="5" fillId="0" borderId="0" xfId="50" applyFont="1" applyFill="1" applyAlignment="1">
      <alignment vertical="center" wrapText="1" readingOrder="1"/>
    </xf>
    <xf numFmtId="165" fontId="5" fillId="0" borderId="0" xfId="50" applyNumberFormat="1" applyFont="1" applyFill="1" applyAlignment="1">
      <alignment horizontal="right" vertical="center" wrapText="1" readingOrder="1"/>
    </xf>
    <xf numFmtId="166" fontId="5" fillId="0" borderId="0" xfId="50" applyNumberFormat="1" applyFont="1" applyFill="1" applyAlignment="1">
      <alignment horizontal="right" vertical="center" wrapText="1" readingOrder="1"/>
    </xf>
    <xf numFmtId="0" fontId="6" fillId="0" borderId="0" xfId="50" applyFont="1" applyFill="1" applyAlignment="1">
      <alignment horizontal="left" vertical="center" wrapText="1" readingOrder="1"/>
    </xf>
    <xf numFmtId="0" fontId="6" fillId="0" borderId="0" xfId="50" applyFont="1" applyFill="1" applyAlignment="1">
      <alignment vertical="center" wrapText="1" readingOrder="1"/>
    </xf>
    <xf numFmtId="165" fontId="6" fillId="0" borderId="0" xfId="50" applyNumberFormat="1" applyFont="1" applyFill="1" applyAlignment="1">
      <alignment horizontal="right" vertical="center" wrapText="1" readingOrder="1"/>
    </xf>
    <xf numFmtId="166" fontId="6" fillId="0" borderId="0" xfId="50" applyNumberFormat="1" applyFont="1" applyFill="1" applyAlignment="1">
      <alignment horizontal="right" vertical="center" wrapText="1" readingOrder="1"/>
    </xf>
    <xf numFmtId="165" fontId="3" fillId="6" borderId="0" xfId="50" applyNumberFormat="1" applyFont="1" applyFill="1" applyAlignment="1">
      <alignment horizontal="right" vertical="center" wrapText="1" readingOrder="1"/>
    </xf>
    <xf numFmtId="166" fontId="3" fillId="6" borderId="0" xfId="50" applyNumberFormat="1" applyFont="1" applyFill="1" applyAlignment="1">
      <alignment horizontal="right" vertical="center" wrapText="1" readingOrder="1"/>
    </xf>
    <xf numFmtId="167" fontId="3" fillId="6" borderId="0" xfId="50" applyNumberFormat="1" applyFont="1" applyFill="1" applyAlignment="1">
      <alignment horizontal="right" vertical="center" wrapText="1" readingOrder="1"/>
    </xf>
    <xf numFmtId="167" fontId="5" fillId="0" borderId="0" xfId="50" applyNumberFormat="1" applyFont="1" applyFill="1" applyAlignment="1">
      <alignment horizontal="right" vertical="center" wrapText="1" readingOrder="1"/>
    </xf>
    <xf numFmtId="167" fontId="6" fillId="0" borderId="0" xfId="50" applyNumberFormat="1" applyFont="1" applyFill="1" applyAlignment="1">
      <alignment horizontal="right" vertical="center" wrapText="1" readingOrder="1"/>
    </xf>
    <xf numFmtId="0" fontId="3" fillId="4" borderId="0" xfId="50" applyFont="1" applyFill="1" applyAlignment="1">
      <alignment horizontal="left" vertical="center" wrapText="1" readingOrder="1"/>
    </xf>
    <xf numFmtId="0" fontId="3" fillId="4" borderId="0" xfId="50" applyFont="1" applyFill="1" applyAlignment="1">
      <alignment vertical="center" wrapText="1" readingOrder="1"/>
    </xf>
    <xf numFmtId="165" fontId="3" fillId="4" borderId="0" xfId="50" applyNumberFormat="1" applyFont="1" applyFill="1" applyAlignment="1">
      <alignment horizontal="right" vertical="center" wrapText="1" readingOrder="1"/>
    </xf>
    <xf numFmtId="166" fontId="3" fillId="4" borderId="0" xfId="50" applyNumberFormat="1" applyFont="1" applyFill="1" applyAlignment="1">
      <alignment horizontal="right" vertical="center" wrapText="1" readingOrder="1"/>
    </xf>
    <xf numFmtId="167" fontId="3" fillId="4" borderId="0" xfId="50" applyNumberFormat="1" applyFont="1" applyFill="1" applyAlignment="1">
      <alignment horizontal="right" vertical="center" wrapText="1" readingOrder="1"/>
    </xf>
    <xf numFmtId="0" fontId="7" fillId="0" borderId="0" xfId="54" applyFont="1" applyAlignment="1">
      <alignment vertical="center"/>
    </xf>
    <xf numFmtId="0" fontId="7" fillId="0" borderId="0" xfId="54" applyFont="1" applyAlignment="1">
      <alignment vertical="center" wrapText="1"/>
    </xf>
    <xf numFmtId="3" fontId="7" fillId="0" borderId="0" xfId="54" applyNumberFormat="1" applyFont="1" applyAlignment="1">
      <alignment vertical="center"/>
    </xf>
    <xf numFmtId="0" fontId="9" fillId="7" borderId="4" xfId="49" applyFont="1" applyFill="1" applyBorder="1" applyAlignment="1">
      <alignment horizontal="center" vertical="center" wrapText="1"/>
    </xf>
    <xf numFmtId="0" fontId="1" fillId="7" borderId="6" xfId="49" applyFont="1" applyFill="1" applyBorder="1" applyAlignment="1">
      <alignment horizontal="center" vertical="center" wrapText="1"/>
    </xf>
    <xf numFmtId="3" fontId="10" fillId="7" borderId="6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wrapText="1"/>
    </xf>
    <xf numFmtId="4" fontId="11" fillId="8" borderId="3" xfId="54" applyNumberFormat="1" applyFont="1" applyFill="1" applyBorder="1" applyAlignment="1">
      <alignment vertical="center"/>
    </xf>
    <xf numFmtId="3" fontId="12" fillId="8" borderId="3" xfId="54" applyNumberFormat="1" applyFont="1" applyFill="1" applyBorder="1" applyAlignment="1">
      <alignment horizontal="center" vertical="center" wrapText="1"/>
    </xf>
    <xf numFmtId="3" fontId="12" fillId="8" borderId="3" xfId="54" applyNumberFormat="1" applyFont="1" applyFill="1" applyBorder="1" applyAlignment="1">
      <alignment horizontal="center" vertical="center"/>
    </xf>
    <xf numFmtId="3" fontId="0" fillId="0" borderId="0" xfId="0" applyNumberFormat="1"/>
    <xf numFmtId="44" fontId="0" fillId="0" borderId="0" xfId="5" applyFont="1"/>
    <xf numFmtId="3" fontId="10" fillId="0" borderId="7" xfId="54" applyNumberFormat="1" applyFont="1" applyBorder="1" applyAlignment="1">
      <alignment horizontal="center" vertical="center"/>
    </xf>
    <xf numFmtId="4" fontId="10" fillId="0" borderId="8" xfId="54" applyNumberFormat="1" applyFont="1" applyBorder="1" applyAlignment="1">
      <alignment horizontal="left" vertical="center" wrapText="1"/>
    </xf>
    <xf numFmtId="3" fontId="10" fillId="0" borderId="8" xfId="54" applyNumberFormat="1" applyFont="1" applyBorder="1" applyAlignment="1">
      <alignment vertical="center"/>
    </xf>
    <xf numFmtId="168" fontId="10" fillId="0" borderId="9" xfId="54" applyNumberFormat="1" applyFont="1" applyBorder="1" applyAlignment="1">
      <alignment vertical="center"/>
    </xf>
    <xf numFmtId="3" fontId="13" fillId="0" borderId="10" xfId="54" applyNumberFormat="1" applyFont="1" applyBorder="1" applyAlignment="1">
      <alignment vertical="top"/>
    </xf>
    <xf numFmtId="3" fontId="13" fillId="0" borderId="0" xfId="54" applyNumberFormat="1" applyFont="1" applyBorder="1" applyAlignment="1">
      <alignment vertical="top"/>
    </xf>
    <xf numFmtId="3" fontId="13" fillId="0" borderId="0" xfId="54" applyNumberFormat="1" applyFont="1" applyBorder="1" applyAlignment="1">
      <alignment vertical="center"/>
    </xf>
    <xf numFmtId="168" fontId="13" fillId="0" borderId="11" xfId="54" applyNumberFormat="1" applyFont="1" applyBorder="1" applyAlignment="1">
      <alignment vertical="center"/>
    </xf>
    <xf numFmtId="49" fontId="13" fillId="0" borderId="12" xfId="54" applyNumberFormat="1" applyFont="1" applyBorder="1" applyAlignment="1">
      <alignment vertical="top"/>
    </xf>
    <xf numFmtId="49" fontId="13" fillId="0" borderId="13" xfId="54" applyNumberFormat="1" applyFont="1" applyBorder="1" applyAlignment="1">
      <alignment vertical="top"/>
    </xf>
    <xf numFmtId="3" fontId="13" fillId="0" borderId="13" xfId="54" applyNumberFormat="1" applyFont="1" applyBorder="1" applyAlignment="1">
      <alignment vertical="center"/>
    </xf>
    <xf numFmtId="168" fontId="13" fillId="0" borderId="14" xfId="54" applyNumberFormat="1" applyFont="1" applyBorder="1" applyAlignment="1">
      <alignment vertical="center"/>
    </xf>
    <xf numFmtId="3" fontId="10" fillId="0" borderId="7" xfId="54" applyNumberFormat="1" applyFont="1" applyBorder="1" applyAlignment="1">
      <alignment horizontal="center" vertical="top"/>
    </xf>
    <xf numFmtId="4" fontId="10" fillId="0" borderId="8" xfId="54" applyNumberFormat="1" applyFont="1" applyBorder="1" applyAlignment="1">
      <alignment vertical="center" wrapText="1"/>
    </xf>
    <xf numFmtId="44" fontId="0" fillId="0" borderId="0" xfId="0" applyNumberFormat="1"/>
    <xf numFmtId="49" fontId="13" fillId="0" borderId="10" xfId="54" applyNumberFormat="1" applyFont="1" applyBorder="1" applyAlignment="1">
      <alignment horizontal="left" vertical="top"/>
    </xf>
    <xf numFmtId="4" fontId="13" fillId="0" borderId="0" xfId="54" applyNumberFormat="1" applyFont="1" applyBorder="1" applyAlignment="1">
      <alignment vertical="center" wrapText="1"/>
    </xf>
    <xf numFmtId="3" fontId="13" fillId="0" borderId="12" xfId="54" applyNumberFormat="1" applyFont="1" applyBorder="1" applyAlignment="1">
      <alignment horizontal="left" vertical="top"/>
    </xf>
    <xf numFmtId="4" fontId="13" fillId="0" borderId="13" xfId="54" applyNumberFormat="1" applyFont="1" applyBorder="1" applyAlignment="1">
      <alignment vertical="center" wrapText="1"/>
    </xf>
    <xf numFmtId="3" fontId="13" fillId="0" borderId="10" xfId="54" applyNumberFormat="1" applyFont="1" applyBorder="1" applyAlignment="1">
      <alignment horizontal="left" vertical="top"/>
    </xf>
    <xf numFmtId="49" fontId="14" fillId="0" borderId="12" xfId="54" applyNumberFormat="1" applyFont="1" applyBorder="1" applyAlignment="1">
      <alignment horizontal="center" vertical="top"/>
    </xf>
    <xf numFmtId="4" fontId="14" fillId="0" borderId="13" xfId="54" applyNumberFormat="1" applyFont="1" applyBorder="1" applyAlignment="1">
      <alignment vertical="center" wrapText="1"/>
    </xf>
    <xf numFmtId="3" fontId="14" fillId="0" borderId="13" xfId="54" applyNumberFormat="1" applyFont="1" applyBorder="1" applyAlignment="1">
      <alignment vertical="center"/>
    </xf>
    <xf numFmtId="168" fontId="14" fillId="0" borderId="14" xfId="54" applyNumberFormat="1" applyFont="1" applyBorder="1" applyAlignment="1">
      <alignment vertical="center"/>
    </xf>
    <xf numFmtId="49" fontId="10" fillId="0" borderId="7" xfId="54" applyNumberFormat="1" applyFont="1" applyBorder="1" applyAlignment="1">
      <alignment horizontal="center" vertical="top"/>
    </xf>
    <xf numFmtId="3" fontId="13" fillId="0" borderId="8" xfId="54" applyNumberFormat="1" applyFont="1" applyBorder="1" applyAlignment="1">
      <alignment vertical="center"/>
    </xf>
    <xf numFmtId="168" fontId="13" fillId="0" borderId="9" xfId="54" applyNumberFormat="1" applyFont="1" applyBorder="1" applyAlignment="1">
      <alignment vertical="center"/>
    </xf>
    <xf numFmtId="3" fontId="14" fillId="0" borderId="8" xfId="54" applyNumberFormat="1" applyFont="1" applyBorder="1" applyAlignment="1">
      <alignment vertical="center"/>
    </xf>
    <xf numFmtId="168" fontId="14" fillId="0" borderId="9" xfId="54" applyNumberFormat="1" applyFont="1" applyBorder="1" applyAlignment="1">
      <alignment vertical="center"/>
    </xf>
    <xf numFmtId="3" fontId="14" fillId="0" borderId="0" xfId="54" applyNumberFormat="1" applyFont="1" applyBorder="1" applyAlignment="1">
      <alignment vertical="center"/>
    </xf>
    <xf numFmtId="168" fontId="14" fillId="0" borderId="11" xfId="54" applyNumberFormat="1" applyFont="1" applyBorder="1" applyAlignment="1">
      <alignment vertical="center"/>
    </xf>
    <xf numFmtId="0" fontId="13" fillId="0" borderId="0" xfId="54" applyFont="1" applyAlignment="1">
      <alignment vertical="center"/>
    </xf>
    <xf numFmtId="0" fontId="13" fillId="0" borderId="0" xfId="54" applyFont="1" applyAlignment="1">
      <alignment vertical="center" wrapText="1"/>
    </xf>
    <xf numFmtId="3" fontId="10" fillId="0" borderId="0" xfId="54" applyNumberFormat="1" applyFont="1" applyAlignment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3" fontId="7" fillId="0" borderId="0" xfId="54" applyNumberFormat="1" applyFont="1" applyFill="1" applyAlignment="1">
      <alignment vertical="center"/>
    </xf>
    <xf numFmtId="0" fontId="16" fillId="0" borderId="0" xfId="0" applyFont="1"/>
    <xf numFmtId="3" fontId="10" fillId="7" borderId="5" xfId="0" applyNumberFormat="1" applyFont="1" applyFill="1" applyBorder="1" applyAlignment="1" applyProtection="1">
      <alignment horizontal="center" vertical="center" wrapText="1"/>
    </xf>
    <xf numFmtId="3" fontId="14" fillId="0" borderId="0" xfId="54" applyNumberFormat="1" applyFont="1" applyAlignment="1">
      <alignment horizontal="left" vertical="top"/>
    </xf>
    <xf numFmtId="4" fontId="14" fillId="0" borderId="0" xfId="54" applyNumberFormat="1" applyFont="1" applyAlignment="1">
      <alignment vertical="center" wrapText="1"/>
    </xf>
    <xf numFmtId="4" fontId="14" fillId="0" borderId="0" xfId="54" applyNumberFormat="1" applyFont="1" applyAlignment="1">
      <alignment vertical="center"/>
    </xf>
    <xf numFmtId="168" fontId="14" fillId="0" borderId="0" xfId="54" applyNumberFormat="1" applyFont="1" applyAlignment="1">
      <alignment vertical="center"/>
    </xf>
    <xf numFmtId="49" fontId="17" fillId="0" borderId="0" xfId="54" applyNumberFormat="1" applyFont="1" applyAlignment="1">
      <alignment horizontal="left" vertical="top"/>
    </xf>
    <xf numFmtId="4" fontId="17" fillId="0" borderId="0" xfId="54" applyNumberFormat="1" applyFont="1" applyAlignment="1">
      <alignment vertical="center" wrapText="1"/>
    </xf>
    <xf numFmtId="4" fontId="17" fillId="0" borderId="0" xfId="54" applyNumberFormat="1" applyFont="1" applyAlignment="1">
      <alignment vertical="center"/>
    </xf>
    <xf numFmtId="168" fontId="17" fillId="0" borderId="0" xfId="54" applyNumberFormat="1" applyFont="1" applyAlignment="1">
      <alignment vertical="center"/>
    </xf>
    <xf numFmtId="49" fontId="14" fillId="0" borderId="0" xfId="54" applyNumberFormat="1" applyFont="1" applyAlignment="1">
      <alignment horizontal="left" vertical="top"/>
    </xf>
    <xf numFmtId="3" fontId="14" fillId="0" borderId="0" xfId="54" applyNumberFormat="1" applyFont="1" applyAlignment="1">
      <alignment vertical="center"/>
    </xf>
    <xf numFmtId="3" fontId="17" fillId="0" borderId="0" xfId="54" applyNumberFormat="1" applyFont="1" applyAlignment="1">
      <alignment vertical="center"/>
    </xf>
    <xf numFmtId="164" fontId="17" fillId="0" borderId="0" xfId="1" applyFont="1" applyFill="1" applyBorder="1" applyAlignment="1" applyProtection="1">
      <alignment vertical="center"/>
    </xf>
    <xf numFmtId="49" fontId="13" fillId="0" borderId="0" xfId="54" applyNumberFormat="1" applyFont="1" applyAlignment="1">
      <alignment horizontal="left" vertical="top"/>
    </xf>
    <xf numFmtId="164" fontId="14" fillId="0" borderId="0" xfId="1" applyFont="1" applyFill="1" applyBorder="1" applyAlignment="1" applyProtection="1">
      <alignment vertical="center"/>
    </xf>
    <xf numFmtId="164" fontId="14" fillId="0" borderId="3" xfId="1" applyFont="1" applyFill="1" applyBorder="1" applyAlignment="1" applyProtection="1">
      <alignment vertical="center"/>
    </xf>
    <xf numFmtId="168" fontId="14" fillId="0" borderId="3" xfId="54" applyNumberFormat="1" applyFont="1" applyBorder="1" applyAlignment="1">
      <alignment vertical="center"/>
    </xf>
    <xf numFmtId="49" fontId="17" fillId="0" borderId="0" xfId="54" applyNumberFormat="1" applyFont="1" applyBorder="1" applyAlignment="1">
      <alignment horizontal="left" vertical="top"/>
    </xf>
    <xf numFmtId="4" fontId="17" fillId="0" borderId="0" xfId="54" applyNumberFormat="1" applyFont="1" applyBorder="1" applyAlignment="1">
      <alignment vertical="center" wrapText="1"/>
    </xf>
    <xf numFmtId="3" fontId="17" fillId="0" borderId="0" xfId="54" applyNumberFormat="1" applyFont="1" applyBorder="1" applyAlignment="1">
      <alignment vertical="center"/>
    </xf>
    <xf numFmtId="4" fontId="10" fillId="8" borderId="3" xfId="54" applyNumberFormat="1" applyFont="1" applyFill="1" applyBorder="1" applyAlignment="1">
      <alignment vertical="center"/>
    </xf>
    <xf numFmtId="49" fontId="14" fillId="8" borderId="0" xfId="54" applyNumberFormat="1" applyFont="1" applyFill="1" applyAlignment="1">
      <alignment vertical="center"/>
    </xf>
    <xf numFmtId="4" fontId="14" fillId="8" borderId="0" xfId="54" applyNumberFormat="1" applyFont="1" applyFill="1" applyAlignment="1">
      <alignment vertical="center" wrapText="1"/>
    </xf>
    <xf numFmtId="49" fontId="17" fillId="8" borderId="0" xfId="54" applyNumberFormat="1" applyFont="1" applyFill="1" applyAlignment="1">
      <alignment vertical="center"/>
    </xf>
    <xf numFmtId="4" fontId="17" fillId="8" borderId="0" xfId="54" applyNumberFormat="1" applyFont="1" applyFill="1" applyAlignment="1">
      <alignment vertical="center" wrapText="1"/>
    </xf>
    <xf numFmtId="49" fontId="17" fillId="8" borderId="0" xfId="54" applyNumberFormat="1" applyFont="1" applyFill="1" applyAlignment="1">
      <alignment horizontal="left" vertical="center"/>
    </xf>
    <xf numFmtId="4" fontId="14" fillId="0" borderId="3" xfId="54" applyNumberFormat="1" applyFont="1" applyBorder="1" applyAlignment="1">
      <alignment vertical="center"/>
    </xf>
    <xf numFmtId="0" fontId="14" fillId="0" borderId="0" xfId="54" applyNumberFormat="1" applyFont="1" applyAlignment="1">
      <alignment horizontal="left" vertical="top"/>
    </xf>
    <xf numFmtId="0" fontId="14" fillId="0" borderId="0" xfId="54" applyNumberFormat="1" applyFont="1" applyAlignment="1">
      <alignment horizontal="left" vertical="center"/>
    </xf>
    <xf numFmtId="0" fontId="17" fillId="0" borderId="0" xfId="54" applyNumberFormat="1" applyFont="1" applyAlignment="1">
      <alignment horizontal="left" vertical="center"/>
    </xf>
    <xf numFmtId="49" fontId="17" fillId="0" borderId="0" xfId="54" applyNumberFormat="1" applyFont="1" applyAlignment="1">
      <alignment vertical="center"/>
    </xf>
    <xf numFmtId="3" fontId="13" fillId="0" borderId="0" xfId="54" applyNumberFormat="1" applyFont="1" applyAlignment="1">
      <alignment vertical="center"/>
    </xf>
    <xf numFmtId="0" fontId="18" fillId="0" borderId="0" xfId="0" applyFont="1"/>
    <xf numFmtId="0" fontId="20" fillId="0" borderId="0" xfId="59" applyFont="1" applyFill="1" applyAlignment="1">
      <alignment wrapText="1"/>
    </xf>
    <xf numFmtId="0" fontId="20" fillId="0" borderId="0" xfId="59" applyFont="1" applyFill="1" applyAlignment="1">
      <alignment horizontal="left" wrapText="1"/>
    </xf>
    <xf numFmtId="0" fontId="23" fillId="0" borderId="3" xfId="0" applyFont="1" applyBorder="1" applyAlignment="1" applyProtection="1">
      <alignment horizontal="center" vertical="center" wrapText="1"/>
    </xf>
    <xf numFmtId="3" fontId="23" fillId="0" borderId="3" xfId="0" applyNumberFormat="1" applyFont="1" applyBorder="1" applyAlignment="1" applyProtection="1">
      <alignment horizontal="center" vertical="center" wrapText="1"/>
    </xf>
    <xf numFmtId="3" fontId="16" fillId="0" borderId="3" xfId="0" applyNumberFormat="1" applyFont="1" applyBorder="1" applyAlignment="1" applyProtection="1">
      <alignment horizontal="center" vertical="center" wrapText="1"/>
    </xf>
    <xf numFmtId="0" fontId="22" fillId="0" borderId="18" xfId="59" applyFont="1" applyFill="1" applyBorder="1" applyAlignment="1">
      <alignment horizontal="left"/>
    </xf>
    <xf numFmtId="0" fontId="22" fillId="0" borderId="19" xfId="59" applyFont="1" applyFill="1" applyBorder="1" applyAlignment="1">
      <alignment horizontal="left"/>
    </xf>
    <xf numFmtId="3" fontId="22" fillId="0" borderId="3" xfId="61" applyNumberFormat="1" applyFont="1" applyFill="1" applyBorder="1" applyAlignment="1">
      <alignment horizontal="right" vertical="center"/>
    </xf>
    <xf numFmtId="0" fontId="24" fillId="0" borderId="3" xfId="0" applyFont="1" applyBorder="1"/>
    <xf numFmtId="3" fontId="20" fillId="0" borderId="19" xfId="53" applyNumberFormat="1" applyFont="1" applyFill="1" applyBorder="1" applyAlignment="1"/>
    <xf numFmtId="3" fontId="20" fillId="0" borderId="3" xfId="61" applyNumberFormat="1" applyFont="1" applyFill="1" applyBorder="1" applyAlignment="1">
      <alignment horizontal="right" vertical="center"/>
    </xf>
    <xf numFmtId="0" fontId="22" fillId="0" borderId="18" xfId="8" applyFont="1" applyFill="1" applyBorder="1" applyAlignment="1">
      <alignment horizontal="left" vertical="top"/>
    </xf>
    <xf numFmtId="0" fontId="22" fillId="0" borderId="19" xfId="8" applyFont="1" applyFill="1" applyBorder="1" applyAlignment="1">
      <alignment horizontal="justify" vertical="top"/>
    </xf>
    <xf numFmtId="3" fontId="22" fillId="0" borderId="19" xfId="53" applyNumberFormat="1" applyFont="1" applyFill="1" applyBorder="1" applyAlignment="1"/>
    <xf numFmtId="3" fontId="0" fillId="8" borderId="3" xfId="61" applyNumberFormat="1" applyFont="1" applyFill="1" applyBorder="1" applyAlignment="1">
      <alignment horizontal="right" vertical="center"/>
    </xf>
    <xf numFmtId="0" fontId="20" fillId="0" borderId="0" xfId="8" applyFont="1" applyFill="1" applyAlignment="1">
      <alignment horizontal="justify" vertical="top"/>
    </xf>
    <xf numFmtId="3" fontId="20" fillId="0" borderId="0" xfId="53" applyNumberFormat="1" applyFont="1" applyFill="1" applyAlignment="1"/>
    <xf numFmtId="0" fontId="23" fillId="0" borderId="3" xfId="0" applyFont="1" applyBorder="1" applyAlignment="1" applyProtection="1">
      <alignment horizontal="center" wrapText="1"/>
    </xf>
    <xf numFmtId="3" fontId="23" fillId="0" borderId="3" xfId="0" applyNumberFormat="1" applyFont="1" applyBorder="1" applyAlignment="1" applyProtection="1">
      <alignment horizontal="center" wrapText="1"/>
    </xf>
    <xf numFmtId="3" fontId="20" fillId="0" borderId="3" xfId="59" applyNumberFormat="1" applyFont="1" applyFill="1" applyBorder="1" applyAlignment="1">
      <alignment horizontal="right"/>
    </xf>
    <xf numFmtId="3" fontId="22" fillId="0" borderId="3" xfId="59" applyNumberFormat="1" applyFont="1" applyFill="1" applyBorder="1" applyAlignment="1">
      <alignment horizontal="right"/>
    </xf>
    <xf numFmtId="0" fontId="20" fillId="0" borderId="0" xfId="8" applyFont="1" applyFill="1" applyAlignment="1">
      <alignment horizontal="left" vertical="top"/>
    </xf>
    <xf numFmtId="3" fontId="22" fillId="0" borderId="0" xfId="53" applyNumberFormat="1" applyFont="1" applyFill="1" applyAlignment="1"/>
    <xf numFmtId="0" fontId="20" fillId="0" borderId="18" xfId="8" applyFont="1" applyFill="1" applyBorder="1" applyAlignment="1">
      <alignment vertical="top"/>
    </xf>
    <xf numFmtId="0" fontId="20" fillId="0" borderId="19" xfId="8" applyFont="1" applyFill="1" applyBorder="1" applyAlignment="1">
      <alignment vertical="top"/>
    </xf>
    <xf numFmtId="3" fontId="0" fillId="8" borderId="3" xfId="59" applyNumberFormat="1" applyFont="1" applyFill="1" applyBorder="1" applyAlignment="1">
      <alignment horizontal="right"/>
    </xf>
    <xf numFmtId="0" fontId="27" fillId="0" borderId="20" xfId="8" applyFont="1" applyFill="1" applyBorder="1" applyAlignment="1">
      <alignment vertical="top"/>
    </xf>
    <xf numFmtId="0" fontId="22" fillId="0" borderId="2" xfId="8" applyFont="1" applyFill="1" applyBorder="1" applyAlignment="1">
      <alignment vertical="top"/>
    </xf>
    <xf numFmtId="3" fontId="22" fillId="0" borderId="2" xfId="53" applyNumberFormat="1" applyFont="1" applyFill="1" applyBorder="1" applyAlignment="1"/>
    <xf numFmtId="0" fontId="22" fillId="0" borderId="24" xfId="8" applyFont="1" applyFill="1" applyBorder="1" applyAlignment="1">
      <alignment vertical="top"/>
    </xf>
    <xf numFmtId="0" fontId="22" fillId="0" borderId="22" xfId="8" applyFont="1" applyFill="1" applyBorder="1" applyAlignment="1">
      <alignment vertical="top"/>
    </xf>
    <xf numFmtId="3" fontId="22" fillId="0" borderId="22" xfId="53" applyNumberFormat="1" applyFont="1" applyFill="1" applyBorder="1" applyAlignment="1"/>
    <xf numFmtId="3" fontId="22" fillId="0" borderId="23" xfId="53" applyNumberFormat="1" applyFont="1" applyFill="1" applyBorder="1" applyAlignment="1"/>
    <xf numFmtId="3" fontId="16" fillId="8" borderId="3" xfId="59" applyNumberFormat="1" applyFont="1" applyFill="1" applyBorder="1" applyAlignment="1">
      <alignment horizontal="right"/>
    </xf>
    <xf numFmtId="3" fontId="0" fillId="0" borderId="0" xfId="0" applyNumberFormat="1" applyFont="1"/>
    <xf numFmtId="0" fontId="29" fillId="0" borderId="0" xfId="0" applyFont="1"/>
    <xf numFmtId="0" fontId="30" fillId="0" borderId="0" xfId="0" applyFont="1"/>
    <xf numFmtId="3" fontId="29" fillId="0" borderId="0" xfId="0" applyNumberFormat="1" applyFont="1"/>
    <xf numFmtId="0" fontId="31" fillId="0" borderId="0" xfId="0" applyFont="1"/>
    <xf numFmtId="3" fontId="18" fillId="0" borderId="0" xfId="0" applyNumberFormat="1" applyFont="1"/>
    <xf numFmtId="0" fontId="23" fillId="0" borderId="15" xfId="59" applyFont="1" applyFill="1" applyBorder="1" applyAlignment="1">
      <alignment horizontal="center" vertical="center"/>
    </xf>
    <xf numFmtId="0" fontId="23" fillId="0" borderId="16" xfId="59" applyFont="1" applyFill="1" applyBorder="1" applyAlignment="1">
      <alignment horizontal="center" vertical="center"/>
    </xf>
    <xf numFmtId="0" fontId="23" fillId="0" borderId="17" xfId="59" applyFont="1" applyFill="1" applyBorder="1" applyAlignment="1">
      <alignment horizontal="center" vertical="center"/>
    </xf>
    <xf numFmtId="0" fontId="25" fillId="0" borderId="12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0" fillId="0" borderId="20" xfId="8" applyFont="1" applyFill="1" applyBorder="1" applyAlignment="1">
      <alignment horizontal="left" vertical="top" wrapText="1"/>
    </xf>
    <xf numFmtId="0" fontId="0" fillId="0" borderId="19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27" fillId="0" borderId="12" xfId="8" applyFont="1" applyFill="1" applyBorder="1" applyAlignment="1">
      <alignment vertical="top" wrapText="1"/>
    </xf>
    <xf numFmtId="0" fontId="28" fillId="0" borderId="22" xfId="0" applyFont="1" applyBorder="1" applyAlignment="1">
      <alignment wrapText="1"/>
    </xf>
    <xf numFmtId="0" fontId="28" fillId="0" borderId="23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59" applyFont="1" applyFill="1" applyAlignment="1">
      <alignment horizontal="justify" vertical="center" wrapText="1"/>
    </xf>
    <xf numFmtId="0" fontId="31" fillId="0" borderId="0" xfId="0" applyFont="1" applyAlignment="1">
      <alignment horizontal="center" wrapText="1"/>
    </xf>
    <xf numFmtId="0" fontId="21" fillId="0" borderId="0" xfId="8" applyFont="1" applyFill="1" applyAlignment="1">
      <alignment horizontal="center" vertical="center" wrapText="1"/>
    </xf>
    <xf numFmtId="0" fontId="22" fillId="0" borderId="0" xfId="8" applyFont="1" applyFill="1" applyAlignment="1">
      <alignment horizontal="left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" fillId="0" borderId="0" xfId="52" applyFont="1" applyFill="1" applyBorder="1" applyAlignment="1">
      <alignment horizontal="center" vertical="center" wrapText="1"/>
    </xf>
    <xf numFmtId="49" fontId="10" fillId="0" borderId="0" xfId="54" applyNumberFormat="1" applyFont="1" applyBorder="1" applyAlignment="1">
      <alignment horizontal="center" vertical="center"/>
    </xf>
    <xf numFmtId="0" fontId="14" fillId="0" borderId="4" xfId="54" applyFont="1" applyBorder="1" applyAlignment="1">
      <alignment horizontal="center" vertical="center"/>
    </xf>
    <xf numFmtId="0" fontId="14" fillId="0" borderId="5" xfId="54" applyFont="1" applyBorder="1" applyAlignment="1">
      <alignment horizontal="center" vertical="center"/>
    </xf>
    <xf numFmtId="0" fontId="8" fillId="0" borderId="0" xfId="59" applyFont="1" applyFill="1" applyAlignment="1">
      <alignment horizontal="left" vertical="center"/>
    </xf>
    <xf numFmtId="49" fontId="14" fillId="0" borderId="4" xfId="54" applyNumberFormat="1" applyFont="1" applyBorder="1" applyAlignment="1">
      <alignment horizontal="center" vertical="top"/>
    </xf>
    <xf numFmtId="49" fontId="14" fillId="0" borderId="5" xfId="54" applyNumberFormat="1" applyFont="1" applyBorder="1" applyAlignment="1">
      <alignment horizontal="center" vertical="top"/>
    </xf>
    <xf numFmtId="49" fontId="14" fillId="8" borderId="4" xfId="54" applyNumberFormat="1" applyFont="1" applyFill="1" applyBorder="1" applyAlignment="1">
      <alignment horizontal="center" vertical="center"/>
    </xf>
    <xf numFmtId="49" fontId="14" fillId="8" borderId="5" xfId="54" applyNumberFormat="1" applyFont="1" applyFill="1" applyBorder="1" applyAlignment="1">
      <alignment horizontal="center" vertical="center"/>
    </xf>
    <xf numFmtId="4" fontId="14" fillId="0" borderId="4" xfId="54" applyNumberFormat="1" applyFont="1" applyBorder="1" applyAlignment="1">
      <alignment horizontal="center" vertical="center"/>
    </xf>
    <xf numFmtId="4" fontId="14" fillId="0" borderId="5" xfId="54" applyNumberFormat="1" applyFont="1" applyBorder="1" applyAlignment="1">
      <alignment horizontal="center" vertical="center"/>
    </xf>
    <xf numFmtId="4" fontId="14" fillId="0" borderId="7" xfId="54" applyNumberFormat="1" applyFont="1" applyBorder="1" applyAlignment="1">
      <alignment horizontal="center" vertical="center" wrapText="1"/>
    </xf>
    <xf numFmtId="4" fontId="14" fillId="0" borderId="8" xfId="54" applyNumberFormat="1" applyFont="1" applyBorder="1" applyAlignment="1">
      <alignment horizontal="center" vertical="center" wrapText="1"/>
    </xf>
    <xf numFmtId="4" fontId="14" fillId="0" borderId="10" xfId="54" applyNumberFormat="1" applyFont="1" applyBorder="1" applyAlignment="1">
      <alignment horizontal="center" vertical="center" wrapText="1"/>
    </xf>
    <xf numFmtId="4" fontId="14" fillId="0" borderId="0" xfId="54" applyNumberFormat="1" applyFont="1" applyBorder="1" applyAlignment="1">
      <alignment horizontal="center" vertical="center" wrapText="1"/>
    </xf>
    <xf numFmtId="4" fontId="14" fillId="0" borderId="12" xfId="54" applyNumberFormat="1" applyFont="1" applyBorder="1" applyAlignment="1">
      <alignment horizontal="center" vertical="center" wrapText="1"/>
    </xf>
    <xf numFmtId="4" fontId="14" fillId="0" borderId="13" xfId="54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6" borderId="0" xfId="50" applyFont="1" applyFill="1" applyAlignment="1">
      <alignment horizontal="left" vertical="center" wrapText="1" readingOrder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5" borderId="4" xfId="50" applyFont="1" applyFill="1" applyBorder="1" applyAlignment="1">
      <alignment horizontal="center" vertical="center" wrapText="1" readingOrder="1"/>
    </xf>
    <xf numFmtId="0" fontId="4" fillId="5" borderId="5" xfId="50" applyFont="1" applyFill="1" applyBorder="1" applyAlignment="1">
      <alignment horizontal="center" vertical="center" wrapText="1" readingOrder="1"/>
    </xf>
    <xf numFmtId="0" fontId="5" fillId="6" borderId="0" xfId="50" applyFont="1" applyFill="1" applyBorder="1" applyAlignment="1">
      <alignment horizontal="left" vertical="center" wrapText="1" readingOrder="1"/>
    </xf>
  </cellXfs>
  <cellStyles count="103">
    <cellStyle name="20% - Isticanje1 2" xfId="27" xr:uid="{00000000-0005-0000-0000-000049000000}"/>
    <cellStyle name="20% - Isticanje2 2" xfId="24" xr:uid="{00000000-0005-0000-0000-000046000000}"/>
    <cellStyle name="20% - Isticanje3 2" xfId="4" xr:uid="{00000000-0005-0000-0000-000006000000}"/>
    <cellStyle name="20% - Isticanje4 2" xfId="23" xr:uid="{00000000-0005-0000-0000-000045000000}"/>
    <cellStyle name="20% - Isticanje5 2" xfId="7" xr:uid="{00000000-0005-0000-0000-00000B000000}"/>
    <cellStyle name="20% - Isticanje6 2" xfId="22" xr:uid="{00000000-0005-0000-0000-000042000000}"/>
    <cellStyle name="40% - Isticanje2 2" xfId="14" xr:uid="{00000000-0005-0000-0000-00001F000000}"/>
    <cellStyle name="40% - Isticanje3 2" xfId="25" xr:uid="{00000000-0005-0000-0000-000047000000}"/>
    <cellStyle name="40% - Isticanje4 2" xfId="29" xr:uid="{00000000-0005-0000-0000-00004B000000}"/>
    <cellStyle name="40% - Isticanje5 2" xfId="16" xr:uid="{00000000-0005-0000-0000-00002B000000}"/>
    <cellStyle name="40% - Isticanje6 2" xfId="30" xr:uid="{00000000-0005-0000-0000-00004C000000}"/>
    <cellStyle name="40% - Naglasak1 2" xfId="12" xr:uid="{00000000-0005-0000-0000-00001C000000}"/>
    <cellStyle name="60% - Isticanje1 2" xfId="31" xr:uid="{00000000-0005-0000-0000-00004D000000}"/>
    <cellStyle name="60% - Isticanje2 2" xfId="32" xr:uid="{00000000-0005-0000-0000-00004E000000}"/>
    <cellStyle name="60% - Isticanje3 2" xfId="15" xr:uid="{00000000-0005-0000-0000-000029000000}"/>
    <cellStyle name="60% - Isticanje4 2" xfId="33" xr:uid="{00000000-0005-0000-0000-00004F000000}"/>
    <cellStyle name="60% - Isticanje5 2" xfId="34" xr:uid="{00000000-0005-0000-0000-000050000000}"/>
    <cellStyle name="60% - Isticanje6 2" xfId="35" xr:uid="{00000000-0005-0000-0000-000051000000}"/>
    <cellStyle name="Isticanje1 2" xfId="36" xr:uid="{00000000-0005-0000-0000-000052000000}"/>
    <cellStyle name="Isticanje2 2" xfId="37" xr:uid="{00000000-0005-0000-0000-000053000000}"/>
    <cellStyle name="Isticanje3 2" xfId="38" xr:uid="{00000000-0005-0000-0000-000054000000}"/>
    <cellStyle name="Isticanje4 2" xfId="21" xr:uid="{00000000-0005-0000-0000-000040000000}"/>
    <cellStyle name="Isticanje5 2" xfId="39" xr:uid="{00000000-0005-0000-0000-000055000000}"/>
    <cellStyle name="Isticanje6 2" xfId="40" xr:uid="{00000000-0005-0000-0000-000056000000}"/>
    <cellStyle name="Izračun 2" xfId="41" xr:uid="{00000000-0005-0000-0000-000057000000}"/>
    <cellStyle name="Loše 2" xfId="42" xr:uid="{00000000-0005-0000-0000-000058000000}"/>
    <cellStyle name="Naslov 1 2" xfId="43" xr:uid="{00000000-0005-0000-0000-000059000000}"/>
    <cellStyle name="Naslov 2 2" xfId="44" xr:uid="{00000000-0005-0000-0000-00005A000000}"/>
    <cellStyle name="Naslov 3 2" xfId="45" xr:uid="{00000000-0005-0000-0000-00005B000000}"/>
    <cellStyle name="Naslov 4 2" xfId="46" xr:uid="{00000000-0005-0000-0000-00005C000000}"/>
    <cellStyle name="Neutralno 2" xfId="47" xr:uid="{00000000-0005-0000-0000-00005D000000}"/>
    <cellStyle name="Normal 2" xfId="48" xr:uid="{00000000-0005-0000-0000-00005E000000}"/>
    <cellStyle name="Normal 3" xfId="49" xr:uid="{00000000-0005-0000-0000-00005F000000}"/>
    <cellStyle name="Normal 4" xfId="50" xr:uid="{00000000-0005-0000-0000-000060000000}"/>
    <cellStyle name="Normal 5" xfId="51" xr:uid="{00000000-0005-0000-0000-000061000000}"/>
    <cellStyle name="Normal_1_ akt proračuna 2012" xfId="52" xr:uid="{00000000-0005-0000-0000-000062000000}"/>
    <cellStyle name="Normalno" xfId="0" builtinId="0"/>
    <cellStyle name="Normalno 2" xfId="54" xr:uid="{00000000-0005-0000-0000-000064000000}"/>
    <cellStyle name="Normalno 2 2" xfId="55" xr:uid="{00000000-0005-0000-0000-000065000000}"/>
    <cellStyle name="Normalno 2 3" xfId="56" xr:uid="{00000000-0005-0000-0000-000066000000}"/>
    <cellStyle name="Normalno 3" xfId="57" xr:uid="{00000000-0005-0000-0000-000067000000}"/>
    <cellStyle name="Normalno 4" xfId="58" xr:uid="{00000000-0005-0000-0000-000068000000}"/>
    <cellStyle name="Normalno 4 2" xfId="60" xr:uid="{00000000-0005-0000-0000-00006A000000}"/>
    <cellStyle name="Normalno 5" xfId="61" xr:uid="{00000000-0005-0000-0000-00006B000000}"/>
    <cellStyle name="Normalno 5 2" xfId="62" xr:uid="{00000000-0005-0000-0000-00006C000000}"/>
    <cellStyle name="Normalno 6" xfId="63" xr:uid="{00000000-0005-0000-0000-00006D000000}"/>
    <cellStyle name="Normalno 6 2" xfId="64" xr:uid="{00000000-0005-0000-0000-00006E000000}"/>
    <cellStyle name="Normalno 7" xfId="6" xr:uid="{00000000-0005-0000-0000-00000A000000}"/>
    <cellStyle name="Obično 2" xfId="10" xr:uid="{00000000-0005-0000-0000-000017000000}"/>
    <cellStyle name="Obično 3" xfId="9" xr:uid="{00000000-0005-0000-0000-000014000000}"/>
    <cellStyle name="Obično 3 2" xfId="65" xr:uid="{00000000-0005-0000-0000-00006F000000}"/>
    <cellStyle name="Obično 4" xfId="20" xr:uid="{00000000-0005-0000-0000-00003B000000}"/>
    <cellStyle name="Obično 4 2" xfId="66" xr:uid="{00000000-0005-0000-0000-000070000000}"/>
    <cellStyle name="Obično_1Prihodi-rashodi2004 2" xfId="8" xr:uid="{00000000-0005-0000-0000-000010000000}"/>
    <cellStyle name="Obično_Knjiga1 2" xfId="53" xr:uid="{00000000-0005-0000-0000-000063000000}"/>
    <cellStyle name="Obično_obračun 2009 prva strana 2" xfId="59" xr:uid="{00000000-0005-0000-0000-000069000000}"/>
    <cellStyle name="Povezana ćelija 2" xfId="67" xr:uid="{00000000-0005-0000-0000-000071000000}"/>
    <cellStyle name="Provjera ćelije 2" xfId="68" xr:uid="{00000000-0005-0000-0000-000072000000}"/>
    <cellStyle name="SAPBEXaggData" xfId="69" xr:uid="{00000000-0005-0000-0000-000073000000}"/>
    <cellStyle name="SAPBEXaggDataEmph" xfId="71" xr:uid="{00000000-0005-0000-0000-000075000000}"/>
    <cellStyle name="SAPBEXaggItem" xfId="73" xr:uid="{00000000-0005-0000-0000-000077000000}"/>
    <cellStyle name="SAPBEXaggItemX" xfId="3" xr:uid="{00000000-0005-0000-0000-000005000000}"/>
    <cellStyle name="SAPBEXchaText" xfId="75" xr:uid="{00000000-0005-0000-0000-000079000000}"/>
    <cellStyle name="SAPBEXexcBad7" xfId="18" xr:uid="{00000000-0005-0000-0000-000036000000}"/>
    <cellStyle name="SAPBEXexcBad8" xfId="19" xr:uid="{00000000-0005-0000-0000-000039000000}"/>
    <cellStyle name="SAPBEXexcBad9" xfId="17" xr:uid="{00000000-0005-0000-0000-00002F000000}"/>
    <cellStyle name="SAPBEXexcCritical4" xfId="76" xr:uid="{00000000-0005-0000-0000-00007A000000}"/>
    <cellStyle name="SAPBEXexcCritical5" xfId="11" xr:uid="{00000000-0005-0000-0000-00001B000000}"/>
    <cellStyle name="SAPBEXexcCritical6" xfId="77" xr:uid="{00000000-0005-0000-0000-00007B000000}"/>
    <cellStyle name="SAPBEXexcGood1" xfId="26" xr:uid="{00000000-0005-0000-0000-000048000000}"/>
    <cellStyle name="SAPBEXexcGood2" xfId="78" xr:uid="{00000000-0005-0000-0000-00007C000000}"/>
    <cellStyle name="SAPBEXexcGood3" xfId="79" xr:uid="{00000000-0005-0000-0000-00007D000000}"/>
    <cellStyle name="SAPBEXfilterDrill" xfId="80" xr:uid="{00000000-0005-0000-0000-00007E000000}"/>
    <cellStyle name="SAPBEXfilterItem" xfId="81" xr:uid="{00000000-0005-0000-0000-00007F000000}"/>
    <cellStyle name="SAPBEXfilterText" xfId="82" xr:uid="{00000000-0005-0000-0000-000080000000}"/>
    <cellStyle name="SAPBEXformats" xfId="83" xr:uid="{00000000-0005-0000-0000-000081000000}"/>
    <cellStyle name="SAPBEXheaderItem" xfId="84" xr:uid="{00000000-0005-0000-0000-000082000000}"/>
    <cellStyle name="SAPBEXheaderText" xfId="85" xr:uid="{00000000-0005-0000-0000-000083000000}"/>
    <cellStyle name="SAPBEXHLevel0" xfId="86" xr:uid="{00000000-0005-0000-0000-000084000000}"/>
    <cellStyle name="SAPBEXHLevel0X" xfId="87" xr:uid="{00000000-0005-0000-0000-000085000000}"/>
    <cellStyle name="SAPBEXHLevel1" xfId="13" xr:uid="{00000000-0005-0000-0000-00001E000000}"/>
    <cellStyle name="SAPBEXHLevel1X" xfId="88" xr:uid="{00000000-0005-0000-0000-000086000000}"/>
    <cellStyle name="SAPBEXHLevel2" xfId="89" xr:uid="{00000000-0005-0000-0000-000087000000}"/>
    <cellStyle name="SAPBEXHLevel2X" xfId="28" xr:uid="{00000000-0005-0000-0000-00004A000000}"/>
    <cellStyle name="SAPBEXHLevel3" xfId="90" xr:uid="{00000000-0005-0000-0000-000088000000}"/>
    <cellStyle name="SAPBEXHLevel3 2" xfId="91" xr:uid="{00000000-0005-0000-0000-000089000000}"/>
    <cellStyle name="SAPBEXHLevel3X" xfId="92" xr:uid="{00000000-0005-0000-0000-00008A000000}"/>
    <cellStyle name="SAPBEXinputData" xfId="93" xr:uid="{00000000-0005-0000-0000-00008B000000}"/>
    <cellStyle name="SAPBEXresData" xfId="94" xr:uid="{00000000-0005-0000-0000-00008C000000}"/>
    <cellStyle name="SAPBEXresDataEmph" xfId="95" xr:uid="{00000000-0005-0000-0000-00008D000000}"/>
    <cellStyle name="SAPBEXresItem" xfId="96" xr:uid="{00000000-0005-0000-0000-00008E000000}"/>
    <cellStyle name="SAPBEXresItemX" xfId="97" xr:uid="{00000000-0005-0000-0000-00008F000000}"/>
    <cellStyle name="SAPBEXstdData" xfId="70" xr:uid="{00000000-0005-0000-0000-000074000000}"/>
    <cellStyle name="SAPBEXstdDataEmph" xfId="72" xr:uid="{00000000-0005-0000-0000-000076000000}"/>
    <cellStyle name="SAPBEXstdItem" xfId="74" xr:uid="{00000000-0005-0000-0000-000078000000}"/>
    <cellStyle name="SAPBEXstdItemX" xfId="2" xr:uid="{00000000-0005-0000-0000-000004000000}"/>
    <cellStyle name="SAPBEXtitle" xfId="98" xr:uid="{00000000-0005-0000-0000-000090000000}"/>
    <cellStyle name="SAPBEXundefined" xfId="99" xr:uid="{00000000-0005-0000-0000-000091000000}"/>
    <cellStyle name="Tekst objašnjenja 2" xfId="100" xr:uid="{00000000-0005-0000-0000-000092000000}"/>
    <cellStyle name="Ukupni zbroj 2" xfId="101" xr:uid="{00000000-0005-0000-0000-000093000000}"/>
    <cellStyle name="Unos 2" xfId="102" xr:uid="{00000000-0005-0000-0000-000094000000}"/>
    <cellStyle name="Valuta" xfId="5" builtinId="4"/>
    <cellStyle name="Zarez" xfId="1" builtinId="3"/>
  </cellStyles>
  <dxfs count="0"/>
  <tableStyles count="0" defaultTableStyle="TableStyleMedium9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zoomScale="130" zoomScaleNormal="130" workbookViewId="0">
      <selection activeCell="A3" sqref="A3:I3"/>
    </sheetView>
  </sheetViews>
  <sheetFormatPr defaultColWidth="9.140625" defaultRowHeight="15"/>
  <cols>
    <col min="1" max="1" width="3.28515625" style="118" customWidth="1"/>
    <col min="2" max="3" width="9.140625" style="118"/>
    <col min="4" max="4" width="28.85546875" style="118" customWidth="1"/>
    <col min="5" max="5" width="13.5703125" style="118" hidden="1" customWidth="1"/>
    <col min="6" max="6" width="12.42578125" style="118" hidden="1" customWidth="1"/>
    <col min="7" max="8" width="12.42578125" style="118" customWidth="1"/>
    <col min="9" max="9" width="12.7109375" style="118" customWidth="1"/>
    <col min="10" max="16384" width="9.140625" style="118"/>
  </cols>
  <sheetData>
    <row r="1" spans="1:18">
      <c r="A1" s="1"/>
      <c r="B1" s="1"/>
      <c r="C1" s="1"/>
      <c r="D1" s="1"/>
      <c r="E1" s="1"/>
      <c r="F1" s="1"/>
      <c r="G1" s="1"/>
      <c r="H1" s="171"/>
      <c r="I1" s="172"/>
    </row>
    <row r="2" spans="1:18">
      <c r="A2" s="1"/>
      <c r="B2" s="1"/>
      <c r="C2" s="1"/>
      <c r="D2" s="1"/>
      <c r="E2" s="1"/>
      <c r="F2" s="1"/>
      <c r="G2" s="1"/>
      <c r="H2" s="1"/>
      <c r="I2" s="1"/>
    </row>
    <row r="3" spans="1:18" ht="50.25" customHeight="1">
      <c r="A3" s="173" t="s">
        <v>228</v>
      </c>
      <c r="B3" s="173"/>
      <c r="C3" s="173"/>
      <c r="D3" s="173"/>
      <c r="E3" s="173"/>
      <c r="F3" s="173"/>
      <c r="G3" s="173"/>
      <c r="H3" s="173"/>
      <c r="I3" s="173"/>
      <c r="K3" s="174"/>
      <c r="L3" s="174"/>
      <c r="M3" s="174"/>
      <c r="N3" s="174"/>
      <c r="O3" s="174"/>
      <c r="P3" s="174"/>
      <c r="Q3" s="174"/>
      <c r="R3" s="174"/>
    </row>
    <row r="4" spans="1:18" ht="15" customHeight="1">
      <c r="A4" s="119"/>
      <c r="B4" s="119"/>
      <c r="C4" s="119"/>
      <c r="D4" s="119"/>
      <c r="E4" s="119"/>
      <c r="F4" s="119"/>
      <c r="G4" s="119"/>
      <c r="H4" s="119"/>
      <c r="I4" s="119"/>
    </row>
    <row r="5" spans="1:18" ht="30.75" customHeight="1">
      <c r="A5" s="175" t="s">
        <v>0</v>
      </c>
      <c r="B5" s="175"/>
      <c r="C5" s="175"/>
      <c r="D5" s="175"/>
      <c r="E5" s="175"/>
      <c r="F5" s="175"/>
      <c r="G5" s="175"/>
      <c r="H5" s="175"/>
      <c r="I5" s="175"/>
      <c r="K5" s="157"/>
    </row>
    <row r="6" spans="1:18" ht="15" customHeight="1">
      <c r="A6" s="119"/>
      <c r="B6" s="119"/>
      <c r="C6" s="119"/>
      <c r="D6" s="119"/>
      <c r="E6" s="119"/>
      <c r="F6" s="119"/>
      <c r="G6" s="119"/>
      <c r="H6" s="119"/>
      <c r="I6" s="119"/>
      <c r="K6" s="157"/>
    </row>
    <row r="7" spans="1:18">
      <c r="A7" s="176" t="s">
        <v>1</v>
      </c>
      <c r="B7" s="176"/>
      <c r="C7" s="176"/>
      <c r="D7" s="176"/>
      <c r="E7" s="176"/>
      <c r="F7" s="120"/>
      <c r="G7" s="120"/>
      <c r="H7" s="120"/>
      <c r="I7" s="120"/>
    </row>
    <row r="8" spans="1:18">
      <c r="A8" s="120"/>
      <c r="B8" s="120"/>
      <c r="C8" s="120"/>
      <c r="D8" s="120"/>
      <c r="E8" s="120"/>
      <c r="F8" s="120"/>
      <c r="G8" s="120"/>
      <c r="H8" s="120"/>
      <c r="I8" s="120"/>
    </row>
    <row r="9" spans="1:18" ht="45">
      <c r="A9" s="159" t="s">
        <v>2</v>
      </c>
      <c r="B9" s="160"/>
      <c r="C9" s="160"/>
      <c r="D9" s="161"/>
      <c r="E9" s="121" t="s">
        <v>3</v>
      </c>
      <c r="F9" s="122" t="s">
        <v>4</v>
      </c>
      <c r="G9" s="123" t="s">
        <v>5</v>
      </c>
      <c r="H9" s="122" t="s">
        <v>6</v>
      </c>
      <c r="I9" s="122" t="s">
        <v>7</v>
      </c>
      <c r="K9" s="157"/>
    </row>
    <row r="10" spans="1:18">
      <c r="A10" s="124" t="s">
        <v>8</v>
      </c>
      <c r="B10" s="125"/>
      <c r="C10" s="125"/>
      <c r="D10" s="125"/>
      <c r="E10" s="126">
        <f>+E11+E12</f>
        <v>12115318.890000001</v>
      </c>
      <c r="F10" s="126">
        <f>+F11+F12</f>
        <v>12967075</v>
      </c>
      <c r="G10" s="126">
        <f t="shared" ref="G10:I10" si="0">+G11+G12</f>
        <v>2644023</v>
      </c>
      <c r="H10" s="126">
        <f t="shared" si="0"/>
        <v>7195513</v>
      </c>
      <c r="I10" s="126">
        <f t="shared" si="0"/>
        <v>2534019.41</v>
      </c>
      <c r="N10" s="158"/>
    </row>
    <row r="11" spans="1:18" ht="15.75" customHeight="1">
      <c r="A11" s="127" t="s">
        <v>9</v>
      </c>
      <c r="B11" s="127" t="s">
        <v>10</v>
      </c>
      <c r="C11" s="128"/>
      <c r="D11" s="128"/>
      <c r="E11" s="129">
        <v>12115318.890000001</v>
      </c>
      <c r="F11" s="129">
        <v>12967075</v>
      </c>
      <c r="G11" s="129">
        <v>2644023</v>
      </c>
      <c r="H11" s="129">
        <v>7195513</v>
      </c>
      <c r="I11" s="129">
        <v>2534019.41</v>
      </c>
    </row>
    <row r="12" spans="1:18">
      <c r="A12" s="127" t="s">
        <v>11</v>
      </c>
      <c r="B12" s="127" t="s">
        <v>12</v>
      </c>
      <c r="C12" s="128"/>
      <c r="D12" s="128"/>
      <c r="E12" s="129">
        <v>0</v>
      </c>
      <c r="F12" s="129">
        <v>0</v>
      </c>
      <c r="G12" s="129"/>
      <c r="H12" s="129"/>
      <c r="I12" s="129"/>
    </row>
    <row r="13" spans="1:18">
      <c r="A13" s="130" t="s">
        <v>13</v>
      </c>
      <c r="B13" s="131"/>
      <c r="C13" s="132"/>
      <c r="D13" s="132"/>
      <c r="E13" s="126">
        <f>+E14+E15</f>
        <v>11986550.739999998</v>
      </c>
      <c r="F13" s="126">
        <f t="shared" ref="F13:I13" si="1">+F14+F15</f>
        <v>13200234</v>
      </c>
      <c r="G13" s="126">
        <f t="shared" si="1"/>
        <v>2679508</v>
      </c>
      <c r="H13" s="126">
        <f t="shared" si="1"/>
        <v>7195513</v>
      </c>
      <c r="I13" s="126">
        <f t="shared" si="1"/>
        <v>2457553.35</v>
      </c>
    </row>
    <row r="14" spans="1:18" ht="15.75" customHeight="1">
      <c r="A14" s="127" t="s">
        <v>14</v>
      </c>
      <c r="B14" s="127" t="s">
        <v>15</v>
      </c>
      <c r="C14" s="128"/>
      <c r="D14" s="128"/>
      <c r="E14" s="129">
        <v>11821598.869999999</v>
      </c>
      <c r="F14" s="133">
        <v>13029622</v>
      </c>
      <c r="G14" s="129">
        <v>2458820</v>
      </c>
      <c r="H14" s="129">
        <v>6559178</v>
      </c>
      <c r="I14" s="129">
        <v>2419303.35</v>
      </c>
    </row>
    <row r="15" spans="1:18">
      <c r="A15" s="127" t="s">
        <v>16</v>
      </c>
      <c r="B15" s="127" t="s">
        <v>17</v>
      </c>
      <c r="C15" s="128"/>
      <c r="D15" s="128"/>
      <c r="E15" s="129">
        <v>164951.87</v>
      </c>
      <c r="F15" s="133">
        <v>170612</v>
      </c>
      <c r="G15" s="129">
        <v>220688</v>
      </c>
      <c r="H15" s="129">
        <v>636335</v>
      </c>
      <c r="I15" s="129">
        <v>38250</v>
      </c>
    </row>
    <row r="16" spans="1:18">
      <c r="A16" s="162" t="s">
        <v>18</v>
      </c>
      <c r="B16" s="163"/>
      <c r="C16" s="163"/>
      <c r="D16" s="164"/>
      <c r="E16" s="126">
        <f>+E10-E13</f>
        <v>128768.15000000224</v>
      </c>
      <c r="F16" s="126">
        <f>+F10-F13</f>
        <v>-233159</v>
      </c>
      <c r="G16" s="126">
        <f>+G10-G13</f>
        <v>-35485</v>
      </c>
      <c r="H16" s="126">
        <f>+H10-H13</f>
        <v>0</v>
      </c>
      <c r="I16" s="126">
        <f>+I10-I13</f>
        <v>76466.060000000056</v>
      </c>
    </row>
    <row r="17" spans="1:9">
      <c r="A17" s="134"/>
      <c r="B17" s="134"/>
      <c r="C17" s="135"/>
      <c r="D17" s="135"/>
      <c r="E17" s="135"/>
      <c r="F17" s="135"/>
      <c r="G17" s="135"/>
      <c r="H17" s="1"/>
      <c r="I17" s="1"/>
    </row>
    <row r="18" spans="1:9" ht="45">
      <c r="A18" s="159" t="s">
        <v>19</v>
      </c>
      <c r="B18" s="160"/>
      <c r="C18" s="160"/>
      <c r="D18" s="161"/>
      <c r="E18" s="136" t="s">
        <v>3</v>
      </c>
      <c r="F18" s="137" t="s">
        <v>4</v>
      </c>
      <c r="G18" s="123" t="s">
        <v>5</v>
      </c>
      <c r="H18" s="122" t="s">
        <v>6</v>
      </c>
      <c r="I18" s="122" t="s">
        <v>7</v>
      </c>
    </row>
    <row r="19" spans="1:9" ht="29.25" customHeight="1">
      <c r="A19" s="165" t="s">
        <v>20</v>
      </c>
      <c r="B19" s="166"/>
      <c r="C19" s="166"/>
      <c r="D19" s="167"/>
      <c r="E19" s="138" t="e">
        <f>#REF!</f>
        <v>#REF!</v>
      </c>
      <c r="F19" s="138" t="e">
        <f>+#REF!</f>
        <v>#REF!</v>
      </c>
      <c r="G19" s="138">
        <v>-40976</v>
      </c>
      <c r="H19" s="138">
        <v>0</v>
      </c>
      <c r="I19" s="138">
        <v>-116530.57</v>
      </c>
    </row>
    <row r="20" spans="1:9" ht="30.75" customHeight="1">
      <c r="A20" s="168" t="s">
        <v>21</v>
      </c>
      <c r="B20" s="169"/>
      <c r="C20" s="169"/>
      <c r="D20" s="170"/>
      <c r="E20" s="139" t="e">
        <f>#REF!-#REF!</f>
        <v>#REF!</v>
      </c>
      <c r="F20" s="139" t="e">
        <f>+#REF!-#REF!</f>
        <v>#REF!</v>
      </c>
      <c r="G20" s="139">
        <v>-76461</v>
      </c>
      <c r="H20" s="139">
        <v>0</v>
      </c>
      <c r="I20" s="139">
        <v>-40064.51</v>
      </c>
    </row>
    <row r="21" spans="1:9">
      <c r="A21" s="140"/>
      <c r="B21" s="134"/>
      <c r="C21" s="141"/>
      <c r="D21" s="141"/>
      <c r="E21" s="141"/>
      <c r="F21" s="141"/>
      <c r="G21" s="141"/>
      <c r="H21" s="1"/>
      <c r="I21" s="1"/>
    </row>
    <row r="22" spans="1:9" ht="45">
      <c r="A22" s="159" t="s">
        <v>22</v>
      </c>
      <c r="B22" s="160"/>
      <c r="C22" s="160"/>
      <c r="D22" s="161"/>
      <c r="E22" s="136" t="s">
        <v>3</v>
      </c>
      <c r="F22" s="137" t="s">
        <v>4</v>
      </c>
      <c r="G22" s="123" t="s">
        <v>5</v>
      </c>
      <c r="H22" s="122" t="s">
        <v>6</v>
      </c>
      <c r="I22" s="122" t="s">
        <v>7</v>
      </c>
    </row>
    <row r="23" spans="1:9" ht="15.75" customHeight="1">
      <c r="A23" s="142" t="s">
        <v>23</v>
      </c>
      <c r="B23" s="143"/>
      <c r="C23" s="128"/>
      <c r="D23" s="128"/>
      <c r="E23" s="138" t="e">
        <f>+E10+#REF!+#REF!</f>
        <v>#REF!</v>
      </c>
      <c r="F23" s="138" t="e">
        <f>+F10+#REF!+F20</f>
        <v>#REF!</v>
      </c>
      <c r="G23" s="144"/>
      <c r="H23" s="144"/>
      <c r="I23" s="144"/>
    </row>
    <row r="24" spans="1:9" ht="15.75" customHeight="1">
      <c r="A24" s="142" t="s">
        <v>24</v>
      </c>
      <c r="B24" s="143"/>
      <c r="C24" s="128"/>
      <c r="D24" s="128"/>
      <c r="E24" s="138" t="e">
        <f>+E13+#REF!+#REF!</f>
        <v>#REF!</v>
      </c>
      <c r="F24" s="138" t="e">
        <f>+F13+#REF!+#REF!</f>
        <v>#REF!</v>
      </c>
      <c r="G24" s="144"/>
      <c r="H24" s="144"/>
      <c r="I24" s="144"/>
    </row>
    <row r="25" spans="1:9" ht="15.75" customHeight="1">
      <c r="A25" s="145" t="s">
        <v>25</v>
      </c>
      <c r="B25" s="146"/>
      <c r="C25" s="147"/>
      <c r="D25" s="147"/>
      <c r="E25" s="138"/>
      <c r="F25" s="138"/>
      <c r="G25" s="144"/>
      <c r="H25" s="144"/>
      <c r="I25" s="144"/>
    </row>
    <row r="26" spans="1:9" ht="15.75" customHeight="1">
      <c r="A26" s="148" t="s">
        <v>26</v>
      </c>
      <c r="B26" s="149"/>
      <c r="C26" s="150"/>
      <c r="D26" s="151"/>
      <c r="E26" s="138"/>
      <c r="F26" s="138"/>
      <c r="G26" s="152">
        <f>G20+G25</f>
        <v>-76461</v>
      </c>
      <c r="H26" s="152">
        <f t="shared" ref="H26:I26" si="2">H20+H25</f>
        <v>0</v>
      </c>
      <c r="I26" s="152">
        <f t="shared" si="2"/>
        <v>-40064.51</v>
      </c>
    </row>
    <row r="27" spans="1:9">
      <c r="A27" s="1"/>
      <c r="B27" s="1"/>
      <c r="C27" s="1"/>
      <c r="D27" s="1"/>
      <c r="E27" s="153"/>
      <c r="F27" s="1"/>
      <c r="G27" s="1"/>
      <c r="H27" s="1"/>
      <c r="I27" s="1"/>
    </row>
    <row r="28" spans="1:9">
      <c r="A28" s="154"/>
      <c r="B28" s="154"/>
      <c r="C28" s="154"/>
      <c r="D28" s="155"/>
      <c r="E28" s="156"/>
      <c r="F28" s="156"/>
      <c r="G28" s="156"/>
      <c r="H28" s="156"/>
      <c r="I28" s="156"/>
    </row>
    <row r="29" spans="1:9">
      <c r="A29" s="154"/>
      <c r="B29" s="154"/>
      <c r="C29" s="154"/>
      <c r="D29" s="154"/>
      <c r="E29" s="156"/>
      <c r="F29" s="156"/>
      <c r="G29" s="156"/>
      <c r="H29" s="156"/>
      <c r="I29" s="156"/>
    </row>
    <row r="30" spans="1:9">
      <c r="A30" s="154"/>
      <c r="B30" s="154"/>
      <c r="C30" s="154"/>
      <c r="D30" s="154"/>
      <c r="E30" s="156"/>
      <c r="F30" s="156"/>
      <c r="G30" s="156"/>
      <c r="H30" s="156"/>
      <c r="I30" s="156"/>
    </row>
    <row r="31" spans="1:9">
      <c r="A31" s="154"/>
      <c r="B31" s="154"/>
      <c r="C31" s="154"/>
      <c r="D31" s="154"/>
      <c r="E31" s="156"/>
      <c r="F31" s="156"/>
      <c r="G31" s="156"/>
      <c r="H31" s="156"/>
      <c r="I31" s="156"/>
    </row>
    <row r="32" spans="1:9">
      <c r="A32" s="154"/>
      <c r="B32" s="154"/>
      <c r="C32" s="154"/>
      <c r="D32" s="154"/>
      <c r="E32" s="156"/>
      <c r="F32" s="156"/>
      <c r="G32" s="156"/>
      <c r="H32" s="156"/>
      <c r="I32" s="156"/>
    </row>
  </sheetData>
  <mergeCells count="11">
    <mergeCell ref="H1:I1"/>
    <mergeCell ref="A3:I3"/>
    <mergeCell ref="K3:R3"/>
    <mergeCell ref="A5:I5"/>
    <mergeCell ref="A7:E7"/>
    <mergeCell ref="A22:D22"/>
    <mergeCell ref="A9:D9"/>
    <mergeCell ref="A16:D16"/>
    <mergeCell ref="A18:D18"/>
    <mergeCell ref="A19:D19"/>
    <mergeCell ref="A20:D20"/>
  </mergeCells>
  <printOptions horizontalCentered="1"/>
  <pageMargins left="0.27559055118110198" right="0.27559055118110198" top="0.55118110236220497" bottom="0.35433070866141703" header="0.31496062992126" footer="0.31496062992126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topLeftCell="A97" zoomScale="120" zoomScaleNormal="120" workbookViewId="0">
      <selection activeCell="F57" sqref="F57"/>
    </sheetView>
  </sheetViews>
  <sheetFormatPr defaultColWidth="9" defaultRowHeight="15"/>
  <cols>
    <col min="1" max="1" width="7.42578125" style="37" customWidth="1"/>
    <col min="2" max="2" width="49" style="38" customWidth="1"/>
    <col min="3" max="3" width="14.42578125" style="39" customWidth="1"/>
    <col min="4" max="6" width="12.42578125" style="39" customWidth="1"/>
    <col min="7" max="7" width="13.42578125" style="39" customWidth="1"/>
    <col min="9" max="9" width="14.140625" customWidth="1"/>
    <col min="10" max="10" width="15" customWidth="1"/>
    <col min="11" max="12" width="10.140625" customWidth="1"/>
  </cols>
  <sheetData>
    <row r="1" spans="1:10">
      <c r="A1" s="182" t="s">
        <v>27</v>
      </c>
      <c r="B1" s="182"/>
      <c r="C1" s="182"/>
      <c r="D1" s="182"/>
      <c r="E1" s="182"/>
      <c r="F1" s="182"/>
      <c r="G1" s="182"/>
    </row>
    <row r="2" spans="1:10" ht="15.75" customHeight="1">
      <c r="A2" s="178" t="s">
        <v>28</v>
      </c>
      <c r="B2" s="178"/>
      <c r="C2" s="178"/>
      <c r="D2" s="178"/>
      <c r="E2" s="178"/>
      <c r="F2" s="178"/>
      <c r="G2" s="178"/>
    </row>
    <row r="3" spans="1:10" ht="15.75" customHeight="1">
      <c r="A3" s="178"/>
      <c r="B3" s="178"/>
      <c r="C3" s="178"/>
      <c r="D3" s="178"/>
      <c r="E3" s="178"/>
      <c r="F3" s="178"/>
      <c r="G3" s="178"/>
    </row>
    <row r="4" spans="1:10" ht="35.25" customHeight="1">
      <c r="A4" s="40" t="s">
        <v>29</v>
      </c>
      <c r="B4" s="41" t="s">
        <v>30</v>
      </c>
      <c r="C4" s="43" t="s">
        <v>31</v>
      </c>
      <c r="D4" s="42" t="s">
        <v>32</v>
      </c>
      <c r="E4" s="43" t="s">
        <v>33</v>
      </c>
      <c r="F4" s="42" t="s">
        <v>34</v>
      </c>
      <c r="G4" s="86" t="s">
        <v>34</v>
      </c>
    </row>
    <row r="5" spans="1:10" ht="10.5" customHeight="1">
      <c r="A5" s="44"/>
      <c r="B5" s="45">
        <v>1</v>
      </c>
      <c r="C5" s="46">
        <v>2</v>
      </c>
      <c r="D5" s="46">
        <v>3</v>
      </c>
      <c r="E5" s="46">
        <v>4</v>
      </c>
      <c r="F5" s="46" t="s">
        <v>35</v>
      </c>
      <c r="G5" s="46" t="s">
        <v>36</v>
      </c>
      <c r="I5" s="47"/>
      <c r="J5" s="48"/>
    </row>
    <row r="6" spans="1:10" ht="24.75" customHeight="1">
      <c r="A6" s="87">
        <v>63</v>
      </c>
      <c r="B6" s="88" t="s">
        <v>37</v>
      </c>
      <c r="C6" s="89">
        <f>C7+C9</f>
        <v>0</v>
      </c>
      <c r="D6" s="89">
        <f>D9+D11</f>
        <v>282325</v>
      </c>
      <c r="E6" s="89">
        <f t="shared" ref="E6" si="0">E7+E9</f>
        <v>0</v>
      </c>
      <c r="F6" s="90">
        <v>0</v>
      </c>
      <c r="G6" s="90">
        <v>0</v>
      </c>
      <c r="I6" s="47"/>
      <c r="J6" s="48"/>
    </row>
    <row r="7" spans="1:10">
      <c r="A7" s="87">
        <v>634</v>
      </c>
      <c r="B7" s="88" t="s">
        <v>38</v>
      </c>
      <c r="C7" s="89">
        <f>C8</f>
        <v>0</v>
      </c>
      <c r="D7" s="89">
        <f t="shared" ref="D7:E7" si="1">D8</f>
        <v>0</v>
      </c>
      <c r="E7" s="89">
        <f t="shared" si="1"/>
        <v>0</v>
      </c>
      <c r="F7" s="90">
        <v>0</v>
      </c>
      <c r="G7" s="90">
        <v>0</v>
      </c>
      <c r="I7" s="47"/>
      <c r="J7" s="48"/>
    </row>
    <row r="8" spans="1:10">
      <c r="A8" s="91">
        <v>6341</v>
      </c>
      <c r="B8" s="92" t="s">
        <v>39</v>
      </c>
      <c r="C8" s="93"/>
      <c r="D8" s="93"/>
      <c r="E8" s="93"/>
      <c r="F8" s="94"/>
      <c r="G8" s="94"/>
      <c r="I8" s="47"/>
      <c r="J8" s="48"/>
    </row>
    <row r="9" spans="1:10" ht="25.5">
      <c r="A9" s="87">
        <v>636</v>
      </c>
      <c r="B9" s="88" t="s">
        <v>40</v>
      </c>
      <c r="C9" s="89">
        <f>C11</f>
        <v>0</v>
      </c>
      <c r="D9" s="89">
        <f>D10</f>
        <v>31000</v>
      </c>
      <c r="E9" s="89">
        <f t="shared" ref="E9" si="2">E11</f>
        <v>0</v>
      </c>
      <c r="F9" s="90">
        <v>0</v>
      </c>
      <c r="G9" s="90">
        <v>0</v>
      </c>
      <c r="I9" s="47"/>
      <c r="J9" s="63"/>
    </row>
    <row r="10" spans="1:10" ht="25.5">
      <c r="A10" s="91">
        <v>6361</v>
      </c>
      <c r="B10" s="92" t="s">
        <v>41</v>
      </c>
      <c r="C10" s="93"/>
      <c r="D10" s="93">
        <v>31000</v>
      </c>
      <c r="E10" s="93">
        <v>0</v>
      </c>
      <c r="F10" s="94">
        <v>0</v>
      </c>
      <c r="G10" s="94">
        <v>0</v>
      </c>
      <c r="I10" s="47"/>
      <c r="J10" s="63"/>
    </row>
    <row r="11" spans="1:10">
      <c r="A11" s="95" t="s">
        <v>42</v>
      </c>
      <c r="B11" s="88" t="s">
        <v>43</v>
      </c>
      <c r="C11" s="93"/>
      <c r="D11" s="89">
        <f>D12</f>
        <v>251325</v>
      </c>
      <c r="E11" s="89">
        <v>0</v>
      </c>
      <c r="F11" s="90">
        <v>0</v>
      </c>
      <c r="G11" s="90">
        <v>0</v>
      </c>
      <c r="I11" s="47"/>
      <c r="J11" s="63"/>
    </row>
    <row r="12" spans="1:10">
      <c r="A12" s="95">
        <v>6382</v>
      </c>
      <c r="B12" s="92" t="s">
        <v>43</v>
      </c>
      <c r="C12" s="89"/>
      <c r="D12" s="93">
        <v>251325</v>
      </c>
      <c r="E12" s="89"/>
      <c r="F12" s="90">
        <v>0</v>
      </c>
      <c r="G12" s="90">
        <v>0</v>
      </c>
    </row>
    <row r="13" spans="1:10">
      <c r="A13" s="87">
        <v>64</v>
      </c>
      <c r="B13" s="88" t="s">
        <v>44</v>
      </c>
      <c r="C13" s="89">
        <f>C14</f>
        <v>2</v>
      </c>
      <c r="D13" s="89">
        <f t="shared" ref="D13:E13" si="3">D14</f>
        <v>10</v>
      </c>
      <c r="E13" s="89">
        <f t="shared" si="3"/>
        <v>0.12</v>
      </c>
      <c r="F13" s="90">
        <f>E13/C13*100</f>
        <v>6</v>
      </c>
      <c r="G13" s="90">
        <f>E13/D13*100</f>
        <v>1.2</v>
      </c>
    </row>
    <row r="14" spans="1:10">
      <c r="A14" s="87">
        <v>641</v>
      </c>
      <c r="B14" s="88" t="s">
        <v>45</v>
      </c>
      <c r="C14" s="89">
        <f>C15</f>
        <v>2</v>
      </c>
      <c r="D14" s="89">
        <f t="shared" ref="D14:E14" si="4">D15</f>
        <v>10</v>
      </c>
      <c r="E14" s="89">
        <f t="shared" si="4"/>
        <v>0.12</v>
      </c>
      <c r="F14" s="90">
        <v>6</v>
      </c>
      <c r="G14" s="90">
        <v>1.2</v>
      </c>
    </row>
    <row r="15" spans="1:10">
      <c r="A15" s="91">
        <v>6413</v>
      </c>
      <c r="B15" s="92" t="s">
        <v>46</v>
      </c>
      <c r="C15" s="93">
        <v>2</v>
      </c>
      <c r="D15" s="93">
        <v>10</v>
      </c>
      <c r="E15" s="93">
        <v>0.12</v>
      </c>
      <c r="F15" s="94">
        <v>6</v>
      </c>
      <c r="G15" s="94">
        <v>1.2</v>
      </c>
    </row>
    <row r="16" spans="1:10" ht="25.5">
      <c r="A16" s="87">
        <v>65</v>
      </c>
      <c r="B16" s="88" t="s">
        <v>47</v>
      </c>
      <c r="C16" s="89">
        <f>C17</f>
        <v>0</v>
      </c>
      <c r="D16" s="89">
        <f t="shared" ref="D16:E16" si="5">D17</f>
        <v>0</v>
      </c>
      <c r="E16" s="89">
        <f t="shared" si="5"/>
        <v>0</v>
      </c>
      <c r="F16" s="90">
        <v>0</v>
      </c>
      <c r="G16" s="90">
        <v>0</v>
      </c>
    </row>
    <row r="17" spans="1:12">
      <c r="A17" s="87">
        <v>652</v>
      </c>
      <c r="B17" s="88" t="s">
        <v>48</v>
      </c>
      <c r="C17" s="89">
        <f>C18</f>
        <v>0</v>
      </c>
      <c r="D17" s="89">
        <f t="shared" ref="D17:E17" si="6">D18</f>
        <v>0</v>
      </c>
      <c r="E17" s="89">
        <f t="shared" si="6"/>
        <v>0</v>
      </c>
      <c r="F17" s="90">
        <v>0</v>
      </c>
      <c r="G17" s="90">
        <v>0</v>
      </c>
    </row>
    <row r="18" spans="1:12">
      <c r="A18" s="91">
        <v>6526</v>
      </c>
      <c r="B18" s="92" t="s">
        <v>49</v>
      </c>
      <c r="C18" s="93"/>
      <c r="D18" s="93"/>
      <c r="E18" s="93"/>
      <c r="F18" s="94"/>
      <c r="G18" s="94"/>
    </row>
    <row r="19" spans="1:12" ht="25.5">
      <c r="A19" s="87" t="s">
        <v>50</v>
      </c>
      <c r="B19" s="88" t="s">
        <v>51</v>
      </c>
      <c r="C19" s="89">
        <f>C20+C22</f>
        <v>12116</v>
      </c>
      <c r="D19" s="89">
        <f t="shared" ref="D19:E19" si="7">D20+D22</f>
        <v>90000</v>
      </c>
      <c r="E19" s="89">
        <f t="shared" si="7"/>
        <v>13200</v>
      </c>
      <c r="F19" s="90">
        <f>E19/C19*100</f>
        <v>108.94684714427203</v>
      </c>
      <c r="G19" s="90">
        <f>E19/D19*100</f>
        <v>14.666666666666666</v>
      </c>
    </row>
    <row r="20" spans="1:12">
      <c r="A20" s="87" t="s">
        <v>52</v>
      </c>
      <c r="B20" s="88" t="s">
        <v>53</v>
      </c>
      <c r="C20" s="89">
        <f>C21</f>
        <v>12116</v>
      </c>
      <c r="D20" s="89">
        <f t="shared" ref="D20:E20" si="8">D21</f>
        <v>90000</v>
      </c>
      <c r="E20" s="89">
        <f t="shared" si="8"/>
        <v>13200</v>
      </c>
      <c r="F20" s="90">
        <v>108.947</v>
      </c>
      <c r="G20" s="90">
        <v>14.667</v>
      </c>
    </row>
    <row r="21" spans="1:12">
      <c r="A21" s="91">
        <v>6615</v>
      </c>
      <c r="B21" s="92" t="s">
        <v>54</v>
      </c>
      <c r="C21" s="93">
        <v>12116</v>
      </c>
      <c r="D21" s="93">
        <v>90000</v>
      </c>
      <c r="E21" s="93">
        <v>13200</v>
      </c>
      <c r="F21" s="94">
        <v>108.947</v>
      </c>
      <c r="G21" s="94">
        <v>14.667</v>
      </c>
    </row>
    <row r="22" spans="1:12">
      <c r="A22" s="87">
        <v>663</v>
      </c>
      <c r="B22" s="88" t="s">
        <v>55</v>
      </c>
      <c r="C22" s="89">
        <f>C23</f>
        <v>0</v>
      </c>
      <c r="D22" s="89">
        <f t="shared" ref="D22:E22" si="9">D23</f>
        <v>0</v>
      </c>
      <c r="E22" s="89">
        <f t="shared" si="9"/>
        <v>0</v>
      </c>
      <c r="F22" s="96"/>
      <c r="G22" s="96"/>
    </row>
    <row r="23" spans="1:12">
      <c r="A23" s="91">
        <v>6631</v>
      </c>
      <c r="B23" s="92" t="s">
        <v>56</v>
      </c>
      <c r="C23" s="93"/>
      <c r="D23" s="93"/>
      <c r="E23" s="93"/>
      <c r="F23" s="97"/>
      <c r="G23" s="97"/>
    </row>
    <row r="24" spans="1:12" ht="25.5">
      <c r="A24" s="87">
        <v>67</v>
      </c>
      <c r="B24" s="88" t="s">
        <v>57</v>
      </c>
      <c r="C24" s="89">
        <f>C25+C27</f>
        <v>2631905</v>
      </c>
      <c r="D24" s="89">
        <f>D25+D27</f>
        <v>6823178</v>
      </c>
      <c r="E24" s="89">
        <f t="shared" ref="E24" si="10">E25</f>
        <v>2520819.2899999996</v>
      </c>
      <c r="F24" s="90">
        <f>E24/C24*100</f>
        <v>95.779265968946433</v>
      </c>
      <c r="G24" s="90">
        <f>E24/D24*100</f>
        <v>36.944943983580664</v>
      </c>
    </row>
    <row r="25" spans="1:12" ht="25.5">
      <c r="A25" s="87">
        <v>671</v>
      </c>
      <c r="B25" s="88" t="s">
        <v>58</v>
      </c>
      <c r="C25" s="89">
        <f>C26</f>
        <v>2445810</v>
      </c>
      <c r="D25" s="89">
        <f t="shared" ref="D25" si="11">D26</f>
        <v>6528178</v>
      </c>
      <c r="E25" s="89">
        <f>E26+E27</f>
        <v>2520819.2899999996</v>
      </c>
      <c r="F25" s="90">
        <f>E25/C25*100</f>
        <v>103.06684861048076</v>
      </c>
      <c r="G25" s="90">
        <f>E25/D25*100</f>
        <v>38.614438668798542</v>
      </c>
      <c r="K25" s="47"/>
      <c r="L25" s="47"/>
    </row>
    <row r="26" spans="1:12" ht="25.5">
      <c r="A26" s="91">
        <v>6711</v>
      </c>
      <c r="B26" s="92" t="s">
        <v>59</v>
      </c>
      <c r="C26" s="98">
        <v>2445810</v>
      </c>
      <c r="D26" s="98">
        <v>6528178</v>
      </c>
      <c r="E26" s="98">
        <v>2464723.7599999998</v>
      </c>
      <c r="F26" s="94">
        <f>E26/C26*100</f>
        <v>100.77331272666315</v>
      </c>
      <c r="G26" s="94">
        <f>E26/D26*100</f>
        <v>37.755155573270208</v>
      </c>
      <c r="K26" s="47"/>
      <c r="L26" s="47"/>
    </row>
    <row r="27" spans="1:12" ht="25.5">
      <c r="A27" s="99">
        <v>6712</v>
      </c>
      <c r="B27" s="92" t="s">
        <v>60</v>
      </c>
      <c r="C27" s="98">
        <v>186095</v>
      </c>
      <c r="D27" s="98">
        <v>295000</v>
      </c>
      <c r="E27" s="98">
        <v>56095.53</v>
      </c>
      <c r="F27" s="94">
        <f>E27/C27*100</f>
        <v>30.143491227598808</v>
      </c>
      <c r="G27" s="94">
        <f>E27/D27*100</f>
        <v>19.015433898305083</v>
      </c>
      <c r="K27" s="47"/>
      <c r="L27" s="47"/>
    </row>
    <row r="28" spans="1:12">
      <c r="A28" s="87">
        <v>922</v>
      </c>
      <c r="B28" s="88" t="s">
        <v>61</v>
      </c>
      <c r="C28" s="100">
        <f>C29</f>
        <v>0</v>
      </c>
      <c r="D28" s="100">
        <f t="shared" ref="D28:E28" si="12">D29</f>
        <v>0</v>
      </c>
      <c r="E28" s="100">
        <f t="shared" si="12"/>
        <v>0</v>
      </c>
      <c r="F28" s="90"/>
      <c r="G28" s="90"/>
      <c r="K28" s="47"/>
      <c r="L28" s="47"/>
    </row>
    <row r="29" spans="1:12">
      <c r="A29" s="91">
        <v>92211</v>
      </c>
      <c r="B29" s="92" t="s">
        <v>62</v>
      </c>
      <c r="C29" s="98"/>
      <c r="D29" s="98"/>
      <c r="E29" s="98"/>
      <c r="F29" s="94"/>
      <c r="G29" s="94"/>
      <c r="K29" s="47"/>
      <c r="L29" s="47"/>
    </row>
    <row r="30" spans="1:12">
      <c r="A30" s="183" t="s">
        <v>63</v>
      </c>
      <c r="B30" s="184"/>
      <c r="C30" s="101">
        <f>C6+C13+C16+C19+C24</f>
        <v>2644023</v>
      </c>
      <c r="D30" s="101">
        <f t="shared" ref="D30:E30" si="13">D6+D13+D16+D19+D24</f>
        <v>7195513</v>
      </c>
      <c r="E30" s="101">
        <f t="shared" si="13"/>
        <v>2534019.4099999997</v>
      </c>
      <c r="F30" s="102">
        <f>E30/C30*100</f>
        <v>95.839537326263795</v>
      </c>
      <c r="G30" s="102">
        <f>E30/D30*100</f>
        <v>35.216660855174602</v>
      </c>
      <c r="K30" s="47"/>
      <c r="L30" s="47"/>
    </row>
    <row r="31" spans="1:12">
      <c r="A31" s="183" t="s">
        <v>64</v>
      </c>
      <c r="B31" s="184"/>
      <c r="C31" s="101">
        <f>C30+C28</f>
        <v>2644023</v>
      </c>
      <c r="D31" s="101">
        <f t="shared" ref="D31:E31" si="14">D30+D28</f>
        <v>7195513</v>
      </c>
      <c r="E31" s="101">
        <f t="shared" si="14"/>
        <v>2534019.4099999997</v>
      </c>
      <c r="F31" s="102">
        <f>E31/C31*100</f>
        <v>95.839537326263795</v>
      </c>
      <c r="G31" s="102">
        <f>E31/D31*100</f>
        <v>35.216660855174602</v>
      </c>
      <c r="K31" s="47"/>
      <c r="L31" s="47"/>
    </row>
    <row r="32" spans="1:12">
      <c r="A32" s="103"/>
      <c r="B32" s="104"/>
      <c r="C32" s="98"/>
      <c r="D32" s="98"/>
      <c r="E32" s="98"/>
      <c r="F32" s="105"/>
      <c r="G32" s="105"/>
      <c r="K32" s="47"/>
      <c r="L32" s="47"/>
    </row>
    <row r="33" spans="1:12">
      <c r="A33" s="179" t="s">
        <v>65</v>
      </c>
      <c r="B33" s="179"/>
      <c r="C33" s="179"/>
      <c r="D33" s="179"/>
      <c r="E33" s="179"/>
      <c r="F33" s="179"/>
      <c r="G33" s="179"/>
      <c r="K33" s="47"/>
      <c r="L33" s="47"/>
    </row>
    <row r="34" spans="1:12" ht="18" customHeight="1">
      <c r="A34" s="179"/>
      <c r="B34" s="179"/>
      <c r="C34" s="179"/>
      <c r="D34" s="179"/>
      <c r="E34" s="179"/>
      <c r="F34" s="179"/>
      <c r="G34" s="179"/>
      <c r="K34" s="47"/>
      <c r="L34" s="47"/>
    </row>
    <row r="35" spans="1:12" ht="35.25" customHeight="1">
      <c r="A35" s="40" t="s">
        <v>66</v>
      </c>
      <c r="B35" s="41" t="s">
        <v>30</v>
      </c>
      <c r="C35" s="43" t="s">
        <v>31</v>
      </c>
      <c r="D35" s="42" t="s">
        <v>32</v>
      </c>
      <c r="E35" s="43" t="s">
        <v>33</v>
      </c>
      <c r="F35" s="42" t="s">
        <v>34</v>
      </c>
      <c r="G35" s="86" t="s">
        <v>34</v>
      </c>
      <c r="K35" s="47"/>
      <c r="L35" s="47"/>
    </row>
    <row r="36" spans="1:12" ht="10.5" customHeight="1">
      <c r="A36" s="106"/>
      <c r="B36" s="45">
        <v>1</v>
      </c>
      <c r="C36" s="46">
        <v>2</v>
      </c>
      <c r="D36" s="46">
        <v>3</v>
      </c>
      <c r="E36" s="46">
        <v>4</v>
      </c>
      <c r="F36" s="46" t="s">
        <v>35</v>
      </c>
      <c r="G36" s="46" t="s">
        <v>36</v>
      </c>
      <c r="J36" s="47"/>
      <c r="K36" s="47"/>
    </row>
    <row r="37" spans="1:12">
      <c r="A37" s="107" t="s">
        <v>67</v>
      </c>
      <c r="B37" s="108" t="s">
        <v>68</v>
      </c>
      <c r="C37" s="89">
        <f>C38+C41+C43</f>
        <v>2067611</v>
      </c>
      <c r="D37" s="89">
        <f>D38+D41+D43</f>
        <v>5373738</v>
      </c>
      <c r="E37" s="89">
        <f t="shared" ref="E37" si="15">E38+E41+E43</f>
        <v>2072381.23</v>
      </c>
      <c r="F37" s="90">
        <f t="shared" ref="F37:F52" si="16">E37/C37*100</f>
        <v>100.23071216007267</v>
      </c>
      <c r="G37" s="90">
        <f t="shared" ref="G37:G52" si="17">E37/D37*100</f>
        <v>38.56498456009578</v>
      </c>
      <c r="K37" s="47"/>
    </row>
    <row r="38" spans="1:12">
      <c r="A38" s="107" t="s">
        <v>69</v>
      </c>
      <c r="B38" s="108" t="s">
        <v>70</v>
      </c>
      <c r="C38" s="89">
        <f>C39+C40</f>
        <v>1561651</v>
      </c>
      <c r="D38" s="89">
        <f>D39+D40</f>
        <v>3460238</v>
      </c>
      <c r="E38" s="89">
        <f>E39+E40</f>
        <v>1350218.2</v>
      </c>
      <c r="F38" s="90">
        <f t="shared" si="16"/>
        <v>86.460944218650653</v>
      </c>
      <c r="G38" s="90">
        <f t="shared" si="17"/>
        <v>39.020963297900316</v>
      </c>
    </row>
    <row r="39" spans="1:12">
      <c r="A39" s="109">
        <v>3111</v>
      </c>
      <c r="B39" s="110" t="s">
        <v>71</v>
      </c>
      <c r="C39" s="93">
        <v>1535104</v>
      </c>
      <c r="D39" s="93">
        <v>3360238</v>
      </c>
      <c r="E39" s="93">
        <v>1314300.99</v>
      </c>
      <c r="F39" s="94">
        <f t="shared" si="16"/>
        <v>85.616413611064786</v>
      </c>
      <c r="G39" s="94">
        <f t="shared" si="17"/>
        <v>39.113330365289599</v>
      </c>
    </row>
    <row r="40" spans="1:12" s="1" customFormat="1">
      <c r="A40" s="109" t="s">
        <v>72</v>
      </c>
      <c r="B40" s="110" t="s">
        <v>73</v>
      </c>
      <c r="C40" s="93">
        <v>26547</v>
      </c>
      <c r="D40" s="93">
        <v>100000</v>
      </c>
      <c r="E40" s="93">
        <v>35917.21</v>
      </c>
      <c r="F40" s="94">
        <f t="shared" si="16"/>
        <v>135.29668135759218</v>
      </c>
      <c r="G40" s="94">
        <f t="shared" si="17"/>
        <v>35.917209999999997</v>
      </c>
    </row>
    <row r="41" spans="1:12">
      <c r="A41" s="107" t="s">
        <v>74</v>
      </c>
      <c r="B41" s="108" t="s">
        <v>75</v>
      </c>
      <c r="C41" s="89">
        <f>C42</f>
        <v>135402</v>
      </c>
      <c r="D41" s="89">
        <f t="shared" ref="D41:E41" si="18">D42</f>
        <v>1071279</v>
      </c>
      <c r="E41" s="89">
        <f t="shared" si="18"/>
        <v>398522.24</v>
      </c>
      <c r="F41" s="90">
        <f t="shared" si="16"/>
        <v>294.32522414735377</v>
      </c>
      <c r="G41" s="90">
        <f t="shared" si="17"/>
        <v>37.200602270743659</v>
      </c>
    </row>
    <row r="42" spans="1:12">
      <c r="A42" s="109" t="s">
        <v>76</v>
      </c>
      <c r="B42" s="110" t="s">
        <v>75</v>
      </c>
      <c r="C42" s="93">
        <v>135402</v>
      </c>
      <c r="D42" s="93">
        <v>1071279</v>
      </c>
      <c r="E42" s="93">
        <v>398522.24</v>
      </c>
      <c r="F42" s="94">
        <f t="shared" si="16"/>
        <v>294.32522414735377</v>
      </c>
      <c r="G42" s="94">
        <f t="shared" si="17"/>
        <v>37.200602270743659</v>
      </c>
    </row>
    <row r="43" spans="1:12">
      <c r="A43" s="107" t="s">
        <v>77</v>
      </c>
      <c r="B43" s="108" t="s">
        <v>78</v>
      </c>
      <c r="C43" s="89">
        <f>C44+C45</f>
        <v>370558</v>
      </c>
      <c r="D43" s="89">
        <f>D44+D45</f>
        <v>842221</v>
      </c>
      <c r="E43" s="89">
        <f>E44+E45</f>
        <v>323640.78999999998</v>
      </c>
      <c r="F43" s="90">
        <f t="shared" si="16"/>
        <v>87.338767480394424</v>
      </c>
      <c r="G43" s="90">
        <f t="shared" si="17"/>
        <v>38.427062493098603</v>
      </c>
    </row>
    <row r="44" spans="1:12">
      <c r="A44" s="109" t="s">
        <v>79</v>
      </c>
      <c r="B44" s="110" t="s">
        <v>80</v>
      </c>
      <c r="C44" s="93">
        <v>112885</v>
      </c>
      <c r="D44" s="93">
        <v>271283</v>
      </c>
      <c r="E44" s="93">
        <v>100854.77</v>
      </c>
      <c r="F44" s="94">
        <f t="shared" si="16"/>
        <v>89.342933073481873</v>
      </c>
      <c r="G44" s="94">
        <f t="shared" si="17"/>
        <v>37.176959116494587</v>
      </c>
    </row>
    <row r="45" spans="1:12">
      <c r="A45" s="109" t="s">
        <v>81</v>
      </c>
      <c r="B45" s="110" t="s">
        <v>82</v>
      </c>
      <c r="C45" s="93">
        <v>257673</v>
      </c>
      <c r="D45" s="93">
        <v>570938</v>
      </c>
      <c r="E45" s="93">
        <v>222786.02</v>
      </c>
      <c r="F45" s="94">
        <f t="shared" si="16"/>
        <v>86.460754522204496</v>
      </c>
      <c r="G45" s="94">
        <f t="shared" si="17"/>
        <v>39.021053074064085</v>
      </c>
    </row>
    <row r="46" spans="1:12">
      <c r="A46" s="107" t="s">
        <v>83</v>
      </c>
      <c r="B46" s="108" t="s">
        <v>84</v>
      </c>
      <c r="C46" s="89">
        <f>C47+C51+C58+C69</f>
        <v>389886</v>
      </c>
      <c r="D46" s="89">
        <f>D47+D51+D58+D69</f>
        <v>1207915</v>
      </c>
      <c r="E46" s="89">
        <f>E47+E51+E58+E69</f>
        <v>345281.55</v>
      </c>
      <c r="F46" s="90">
        <f t="shared" si="16"/>
        <v>88.5596174266324</v>
      </c>
      <c r="G46" s="90">
        <f t="shared" si="17"/>
        <v>28.584921124416869</v>
      </c>
    </row>
    <row r="47" spans="1:12">
      <c r="A47" s="107" t="s">
        <v>85</v>
      </c>
      <c r="B47" s="108" t="s">
        <v>86</v>
      </c>
      <c r="C47" s="89">
        <f>C48+C49+C50</f>
        <v>54574</v>
      </c>
      <c r="D47" s="89">
        <f>D48+D49+D50</f>
        <v>192847</v>
      </c>
      <c r="E47" s="89">
        <f>E48+E49+E50</f>
        <v>53673.15</v>
      </c>
      <c r="F47" s="90">
        <f t="shared" si="16"/>
        <v>98.349305530105909</v>
      </c>
      <c r="G47" s="90">
        <f t="shared" si="17"/>
        <v>27.831985978521836</v>
      </c>
    </row>
    <row r="48" spans="1:12">
      <c r="A48" s="109" t="s">
        <v>87</v>
      </c>
      <c r="B48" s="110" t="s">
        <v>88</v>
      </c>
      <c r="C48" s="93">
        <v>5000</v>
      </c>
      <c r="D48" s="93">
        <v>34847</v>
      </c>
      <c r="E48" s="93">
        <v>1532</v>
      </c>
      <c r="F48" s="94">
        <f t="shared" si="16"/>
        <v>30.64</v>
      </c>
      <c r="G48" s="94">
        <f t="shared" si="17"/>
        <v>4.3963612362613711</v>
      </c>
    </row>
    <row r="49" spans="1:7">
      <c r="A49" s="109" t="s">
        <v>89</v>
      </c>
      <c r="B49" s="110" t="s">
        <v>90</v>
      </c>
      <c r="C49" s="93">
        <v>49009</v>
      </c>
      <c r="D49" s="93">
        <v>133000</v>
      </c>
      <c r="E49" s="93">
        <v>51641.15</v>
      </c>
      <c r="F49" s="94">
        <f t="shared" si="16"/>
        <v>105.37074822991697</v>
      </c>
      <c r="G49" s="94">
        <f t="shared" si="17"/>
        <v>38.827932330827068</v>
      </c>
    </row>
    <row r="50" spans="1:7" s="1" customFormat="1">
      <c r="A50" s="109" t="s">
        <v>91</v>
      </c>
      <c r="B50" s="110" t="s">
        <v>92</v>
      </c>
      <c r="C50" s="93">
        <v>565</v>
      </c>
      <c r="D50" s="93">
        <v>25000</v>
      </c>
      <c r="E50" s="93">
        <v>500</v>
      </c>
      <c r="F50" s="94">
        <f t="shared" si="16"/>
        <v>88.495575221238937</v>
      </c>
      <c r="G50" s="94">
        <f t="shared" si="17"/>
        <v>2</v>
      </c>
    </row>
    <row r="51" spans="1:7">
      <c r="A51" s="107" t="s">
        <v>93</v>
      </c>
      <c r="B51" s="108" t="s">
        <v>94</v>
      </c>
      <c r="C51" s="89">
        <f>C52+C54+C55+C53+C56+C57</f>
        <v>169959</v>
      </c>
      <c r="D51" s="89">
        <f t="shared" ref="D51:E51" si="19">D52+D54+D55+D53+D56+D57</f>
        <v>458228</v>
      </c>
      <c r="E51" s="89">
        <f t="shared" si="19"/>
        <v>104330.70000000001</v>
      </c>
      <c r="F51" s="90">
        <f t="shared" si="16"/>
        <v>61.38580481174872</v>
      </c>
      <c r="G51" s="90">
        <f t="shared" si="17"/>
        <v>22.768294386200758</v>
      </c>
    </row>
    <row r="52" spans="1:7">
      <c r="A52" s="109" t="s">
        <v>95</v>
      </c>
      <c r="B52" s="110" t="s">
        <v>96</v>
      </c>
      <c r="C52" s="93">
        <v>36764</v>
      </c>
      <c r="D52" s="93">
        <v>66160</v>
      </c>
      <c r="E52" s="93">
        <v>31562.79</v>
      </c>
      <c r="F52" s="94">
        <f t="shared" si="16"/>
        <v>85.852437166793607</v>
      </c>
      <c r="G52" s="94">
        <f t="shared" si="17"/>
        <v>47.706756348246678</v>
      </c>
    </row>
    <row r="53" spans="1:7">
      <c r="A53" s="109" t="s">
        <v>97</v>
      </c>
      <c r="B53" s="110" t="s">
        <v>98</v>
      </c>
      <c r="C53" s="93">
        <v>0</v>
      </c>
      <c r="D53" s="93">
        <v>0</v>
      </c>
      <c r="E53" s="93">
        <v>0</v>
      </c>
      <c r="F53" s="94">
        <v>0</v>
      </c>
      <c r="G53" s="94">
        <v>0</v>
      </c>
    </row>
    <row r="54" spans="1:7">
      <c r="A54" s="109" t="s">
        <v>99</v>
      </c>
      <c r="B54" s="110" t="s">
        <v>100</v>
      </c>
      <c r="C54" s="93">
        <v>53940</v>
      </c>
      <c r="D54" s="93">
        <v>151708</v>
      </c>
      <c r="E54" s="93">
        <v>64223.91</v>
      </c>
      <c r="F54" s="94">
        <f t="shared" ref="F54:F60" si="20">E54/C54*100</f>
        <v>119.06546162402671</v>
      </c>
      <c r="G54" s="94">
        <f t="shared" ref="G54:G67" si="21">E54/D54*100</f>
        <v>42.333898014607016</v>
      </c>
    </row>
    <row r="55" spans="1:7">
      <c r="A55" s="109" t="s">
        <v>101</v>
      </c>
      <c r="B55" s="110" t="s">
        <v>102</v>
      </c>
      <c r="C55" s="93">
        <v>7744</v>
      </c>
      <c r="D55" s="93">
        <v>25150</v>
      </c>
      <c r="E55" s="93">
        <v>1800.75</v>
      </c>
      <c r="F55" s="94">
        <f t="shared" si="20"/>
        <v>23.253486570247933</v>
      </c>
      <c r="G55" s="94">
        <f t="shared" si="21"/>
        <v>7.1600397614314106</v>
      </c>
    </row>
    <row r="56" spans="1:7">
      <c r="A56" s="109" t="s">
        <v>103</v>
      </c>
      <c r="B56" s="110" t="s">
        <v>104</v>
      </c>
      <c r="C56" s="93">
        <v>7635</v>
      </c>
      <c r="D56" s="93">
        <v>35200</v>
      </c>
      <c r="E56" s="93">
        <v>143.25</v>
      </c>
      <c r="F56" s="94">
        <f t="shared" si="20"/>
        <v>1.8762278978388998</v>
      </c>
      <c r="G56" s="94">
        <f t="shared" si="21"/>
        <v>0.40696022727272724</v>
      </c>
    </row>
    <row r="57" spans="1:7">
      <c r="A57" s="109" t="s">
        <v>105</v>
      </c>
      <c r="B57" s="110" t="s">
        <v>106</v>
      </c>
      <c r="C57" s="93">
        <v>63876</v>
      </c>
      <c r="D57" s="93">
        <v>180010</v>
      </c>
      <c r="E57" s="93">
        <v>6600</v>
      </c>
      <c r="F57" s="94">
        <f t="shared" si="20"/>
        <v>10.332519256058612</v>
      </c>
      <c r="G57" s="94">
        <f t="shared" si="21"/>
        <v>3.6664629742792068</v>
      </c>
    </row>
    <row r="58" spans="1:7">
      <c r="A58" s="107" t="s">
        <v>107</v>
      </c>
      <c r="B58" s="108" t="s">
        <v>108</v>
      </c>
      <c r="C58" s="89">
        <f>SUM(C59:C68)</f>
        <v>132292</v>
      </c>
      <c r="D58" s="89">
        <f>SUM(D59:D68)</f>
        <v>474630</v>
      </c>
      <c r="E58" s="89">
        <f>SUM(E59:E68)</f>
        <v>159636.28999999998</v>
      </c>
      <c r="F58" s="90">
        <f t="shared" si="20"/>
        <v>120.66964744655759</v>
      </c>
      <c r="G58" s="90">
        <f t="shared" si="21"/>
        <v>33.633838990371444</v>
      </c>
    </row>
    <row r="59" spans="1:7">
      <c r="A59" s="109" t="s">
        <v>109</v>
      </c>
      <c r="B59" s="110" t="s">
        <v>110</v>
      </c>
      <c r="C59" s="93">
        <v>9797</v>
      </c>
      <c r="D59" s="93">
        <v>27130</v>
      </c>
      <c r="E59" s="93">
        <v>10476.84</v>
      </c>
      <c r="F59" s="94">
        <f t="shared" si="20"/>
        <v>106.93926712258855</v>
      </c>
      <c r="G59" s="94">
        <f t="shared" si="21"/>
        <v>38.617176557316625</v>
      </c>
    </row>
    <row r="60" spans="1:7">
      <c r="A60" s="109" t="s">
        <v>111</v>
      </c>
      <c r="B60" s="110" t="s">
        <v>112</v>
      </c>
      <c r="C60" s="93">
        <v>75097</v>
      </c>
      <c r="D60" s="93">
        <v>285250</v>
      </c>
      <c r="E60" s="93">
        <v>100124.01</v>
      </c>
      <c r="F60" s="94">
        <f t="shared" si="20"/>
        <v>133.32624472349096</v>
      </c>
      <c r="G60" s="94">
        <f t="shared" si="21"/>
        <v>35.100441717791412</v>
      </c>
    </row>
    <row r="61" spans="1:7">
      <c r="A61" s="109" t="s">
        <v>113</v>
      </c>
      <c r="B61" s="110" t="s">
        <v>114</v>
      </c>
      <c r="C61" s="93">
        <v>0</v>
      </c>
      <c r="D61" s="93">
        <v>9050</v>
      </c>
      <c r="E61" s="93">
        <v>875</v>
      </c>
      <c r="F61" s="94">
        <v>0</v>
      </c>
      <c r="G61" s="94">
        <f t="shared" si="21"/>
        <v>9.6685082872928181</v>
      </c>
    </row>
    <row r="62" spans="1:7">
      <c r="A62" s="109" t="s">
        <v>115</v>
      </c>
      <c r="B62" s="110" t="s">
        <v>116</v>
      </c>
      <c r="C62" s="93">
        <v>3307</v>
      </c>
      <c r="D62" s="93">
        <v>9050</v>
      </c>
      <c r="E62" s="93">
        <v>1447.7</v>
      </c>
      <c r="F62" s="94">
        <f t="shared" ref="F62:F67" si="22">E62/C62*100</f>
        <v>43.776837012397948</v>
      </c>
      <c r="G62" s="94">
        <f t="shared" si="21"/>
        <v>15.996685082872927</v>
      </c>
    </row>
    <row r="63" spans="1:7">
      <c r="A63" s="109" t="s">
        <v>117</v>
      </c>
      <c r="B63" s="110" t="s">
        <v>118</v>
      </c>
      <c r="C63" s="93">
        <v>635</v>
      </c>
      <c r="D63" s="93">
        <v>8040</v>
      </c>
      <c r="E63" s="93">
        <v>634.84</v>
      </c>
      <c r="F63" s="94">
        <f t="shared" si="22"/>
        <v>99.974803149606302</v>
      </c>
      <c r="G63" s="94">
        <f t="shared" si="21"/>
        <v>7.8960199004975129</v>
      </c>
    </row>
    <row r="64" spans="1:7">
      <c r="A64" s="109" t="s">
        <v>119</v>
      </c>
      <c r="B64" s="110" t="s">
        <v>120</v>
      </c>
      <c r="C64" s="93">
        <v>2950</v>
      </c>
      <c r="D64" s="93">
        <v>5030</v>
      </c>
      <c r="E64" s="93">
        <v>1200</v>
      </c>
      <c r="F64" s="94">
        <f t="shared" si="22"/>
        <v>40.677966101694921</v>
      </c>
      <c r="G64" s="94">
        <f t="shared" si="21"/>
        <v>23.856858846918488</v>
      </c>
    </row>
    <row r="65" spans="1:7">
      <c r="A65" s="109" t="s">
        <v>121</v>
      </c>
      <c r="B65" s="110" t="s">
        <v>122</v>
      </c>
      <c r="C65" s="93">
        <v>30317</v>
      </c>
      <c r="D65" s="93">
        <v>110450</v>
      </c>
      <c r="E65" s="93">
        <v>40317.78</v>
      </c>
      <c r="F65" s="94">
        <f t="shared" si="22"/>
        <v>132.98736682389418</v>
      </c>
      <c r="G65" s="94">
        <f t="shared" si="21"/>
        <v>36.503196016296968</v>
      </c>
    </row>
    <row r="66" spans="1:7">
      <c r="A66" s="109" t="s">
        <v>123</v>
      </c>
      <c r="B66" s="110" t="s">
        <v>124</v>
      </c>
      <c r="C66" s="93">
        <v>2220</v>
      </c>
      <c r="D66" s="93">
        <v>7030</v>
      </c>
      <c r="E66" s="93">
        <v>1989.38</v>
      </c>
      <c r="F66" s="94">
        <f t="shared" si="22"/>
        <v>89.61171171171172</v>
      </c>
      <c r="G66" s="94">
        <f t="shared" si="21"/>
        <v>28.298435277382652</v>
      </c>
    </row>
    <row r="67" spans="1:7">
      <c r="A67" s="109" t="s">
        <v>125</v>
      </c>
      <c r="B67" s="110" t="s">
        <v>126</v>
      </c>
      <c r="C67" s="93">
        <v>7969</v>
      </c>
      <c r="D67" s="93">
        <v>13600</v>
      </c>
      <c r="E67" s="93">
        <v>2570.7399999999998</v>
      </c>
      <c r="F67" s="94">
        <f t="shared" si="22"/>
        <v>32.259254611620023</v>
      </c>
      <c r="G67" s="94">
        <f t="shared" si="21"/>
        <v>18.902499999999996</v>
      </c>
    </row>
    <row r="68" spans="1:7">
      <c r="A68" s="109" t="s">
        <v>127</v>
      </c>
      <c r="B68" s="110" t="s">
        <v>128</v>
      </c>
      <c r="C68" s="93">
        <v>0</v>
      </c>
      <c r="D68" s="93">
        <v>0</v>
      </c>
      <c r="E68" s="93">
        <v>0</v>
      </c>
      <c r="F68" s="94">
        <v>0</v>
      </c>
      <c r="G68" s="94">
        <v>0</v>
      </c>
    </row>
    <row r="69" spans="1:7" s="85" customFormat="1">
      <c r="A69" s="107" t="s">
        <v>129</v>
      </c>
      <c r="B69" s="108" t="s">
        <v>130</v>
      </c>
      <c r="C69" s="89">
        <f>C70+C71+C72+C73</f>
        <v>33061</v>
      </c>
      <c r="D69" s="89">
        <f>D70+D71+D72+D73</f>
        <v>82210</v>
      </c>
      <c r="E69" s="89">
        <f>E70+E71+E72+E73</f>
        <v>27641.41</v>
      </c>
      <c r="F69" s="90">
        <f>E69/C69*100</f>
        <v>83.607301654517414</v>
      </c>
      <c r="G69" s="90">
        <f t="shared" ref="G69:G79" si="23">E69/D69*100</f>
        <v>33.622929084053034</v>
      </c>
    </row>
    <row r="70" spans="1:7" s="1" customFormat="1">
      <c r="A70" s="109" t="s">
        <v>131</v>
      </c>
      <c r="B70" s="110" t="s">
        <v>132</v>
      </c>
      <c r="C70" s="93">
        <v>27158</v>
      </c>
      <c r="D70" s="93">
        <v>60600</v>
      </c>
      <c r="E70" s="93">
        <v>23467.45</v>
      </c>
      <c r="F70" s="94">
        <f>E70/C70*100</f>
        <v>86.410818175123353</v>
      </c>
      <c r="G70" s="94">
        <f t="shared" si="23"/>
        <v>38.725165016501649</v>
      </c>
    </row>
    <row r="71" spans="1:7" s="1" customFormat="1">
      <c r="A71" s="109" t="s">
        <v>133</v>
      </c>
      <c r="B71" s="110" t="s">
        <v>134</v>
      </c>
      <c r="C71" s="93">
        <v>4168</v>
      </c>
      <c r="D71" s="93">
        <v>10090</v>
      </c>
      <c r="E71" s="93">
        <v>313.95999999999998</v>
      </c>
      <c r="F71" s="94">
        <f>E71/C71*100</f>
        <v>7.5326295585412666</v>
      </c>
      <c r="G71" s="94">
        <f t="shared" si="23"/>
        <v>3.111595639246779</v>
      </c>
    </row>
    <row r="72" spans="1:7" s="1" customFormat="1">
      <c r="A72" s="109" t="s">
        <v>135</v>
      </c>
      <c r="B72" s="110" t="s">
        <v>136</v>
      </c>
      <c r="C72" s="93">
        <v>0</v>
      </c>
      <c r="D72" s="93">
        <v>6500</v>
      </c>
      <c r="E72" s="93">
        <v>3360</v>
      </c>
      <c r="F72" s="94">
        <v>0</v>
      </c>
      <c r="G72" s="94">
        <f t="shared" si="23"/>
        <v>51.692307692307693</v>
      </c>
    </row>
    <row r="73" spans="1:7" s="1" customFormat="1">
      <c r="A73" s="109" t="s">
        <v>137</v>
      </c>
      <c r="B73" s="110" t="s">
        <v>130</v>
      </c>
      <c r="C73" s="93">
        <v>1735</v>
      </c>
      <c r="D73" s="93">
        <v>5020</v>
      </c>
      <c r="E73" s="93">
        <v>500</v>
      </c>
      <c r="F73" s="94">
        <f>E73/C73*100</f>
        <v>28.818443804034583</v>
      </c>
      <c r="G73" s="94">
        <f t="shared" si="23"/>
        <v>9.9601593625498008</v>
      </c>
    </row>
    <row r="74" spans="1:7">
      <c r="A74" s="107" t="s">
        <v>138</v>
      </c>
      <c r="B74" s="108" t="s">
        <v>139</v>
      </c>
      <c r="C74" s="89">
        <f>C75</f>
        <v>1323</v>
      </c>
      <c r="D74" s="89">
        <f t="shared" ref="D74:E74" si="24">D75</f>
        <v>7535</v>
      </c>
      <c r="E74" s="89">
        <f t="shared" si="24"/>
        <v>1640.57</v>
      </c>
      <c r="F74" s="90">
        <f>E74/C74*100</f>
        <v>124.00377928949358</v>
      </c>
      <c r="G74" s="90">
        <f t="shared" si="23"/>
        <v>21.772660915726608</v>
      </c>
    </row>
    <row r="75" spans="1:7">
      <c r="A75" s="107" t="s">
        <v>140</v>
      </c>
      <c r="B75" s="108" t="s">
        <v>141</v>
      </c>
      <c r="C75" s="89">
        <f>C76+C77+C78</f>
        <v>1323</v>
      </c>
      <c r="D75" s="89">
        <f>D76+D77+D78</f>
        <v>7535</v>
      </c>
      <c r="E75" s="89">
        <f>E76+E77+E78</f>
        <v>1640.57</v>
      </c>
      <c r="F75" s="90">
        <f>E75/C75*100</f>
        <v>124.00377928949358</v>
      </c>
      <c r="G75" s="90">
        <f t="shared" si="23"/>
        <v>21.772660915726608</v>
      </c>
    </row>
    <row r="76" spans="1:7">
      <c r="A76" s="109" t="s">
        <v>142</v>
      </c>
      <c r="B76" s="110" t="s">
        <v>143</v>
      </c>
      <c r="C76" s="93">
        <v>1322</v>
      </c>
      <c r="D76" s="93">
        <v>4535</v>
      </c>
      <c r="E76" s="93">
        <v>1631.72</v>
      </c>
      <c r="F76" s="94">
        <f>E76/C76*100</f>
        <v>123.42813918305598</v>
      </c>
      <c r="G76" s="94">
        <f t="shared" si="23"/>
        <v>35.980595369349508</v>
      </c>
    </row>
    <row r="77" spans="1:7" s="1" customFormat="1">
      <c r="A77" s="111" t="s">
        <v>144</v>
      </c>
      <c r="B77" s="111" t="s">
        <v>145</v>
      </c>
      <c r="C77" s="93">
        <v>0</v>
      </c>
      <c r="D77" s="93">
        <v>2500</v>
      </c>
      <c r="E77" s="93">
        <v>0</v>
      </c>
      <c r="F77" s="94">
        <v>0</v>
      </c>
      <c r="G77" s="94">
        <f t="shared" si="23"/>
        <v>0</v>
      </c>
    </row>
    <row r="78" spans="1:7">
      <c r="A78" s="111" t="s">
        <v>146</v>
      </c>
      <c r="B78" s="111" t="s">
        <v>147</v>
      </c>
      <c r="C78" s="93">
        <v>1</v>
      </c>
      <c r="D78" s="93">
        <v>500</v>
      </c>
      <c r="E78" s="93">
        <v>8.85</v>
      </c>
      <c r="F78" s="94">
        <f>E78/C78*100</f>
        <v>885</v>
      </c>
      <c r="G78" s="94">
        <f t="shared" si="23"/>
        <v>1.77</v>
      </c>
    </row>
    <row r="79" spans="1:7">
      <c r="A79" s="185" t="s">
        <v>148</v>
      </c>
      <c r="B79" s="186"/>
      <c r="C79" s="112">
        <f>C37+C46+C74</f>
        <v>2458820</v>
      </c>
      <c r="D79" s="112">
        <f t="shared" ref="D79:E79" si="25">D37+D46+D74</f>
        <v>6589188</v>
      </c>
      <c r="E79" s="112">
        <f t="shared" si="25"/>
        <v>2419303.3499999996</v>
      </c>
      <c r="F79" s="102">
        <f>E79/C79*100</f>
        <v>98.392861209848618</v>
      </c>
      <c r="G79" s="102">
        <f t="shared" si="23"/>
        <v>36.716259272007413</v>
      </c>
    </row>
    <row r="80" spans="1:7">
      <c r="A80" s="113">
        <v>41</v>
      </c>
      <c r="B80" s="88" t="s">
        <v>149</v>
      </c>
      <c r="C80" s="89">
        <f>C81</f>
        <v>0</v>
      </c>
      <c r="D80" s="89">
        <f t="shared" ref="D80:E80" si="26">D81</f>
        <v>0</v>
      </c>
      <c r="E80" s="89">
        <f t="shared" si="26"/>
        <v>0</v>
      </c>
      <c r="F80" s="90"/>
      <c r="G80" s="90"/>
    </row>
    <row r="81" spans="1:7">
      <c r="A81" s="114">
        <v>412</v>
      </c>
      <c r="B81" s="88" t="s">
        <v>150</v>
      </c>
      <c r="C81" s="89">
        <f>C82</f>
        <v>0</v>
      </c>
      <c r="D81" s="89">
        <f t="shared" ref="D81:E81" si="27">D82</f>
        <v>0</v>
      </c>
      <c r="E81" s="89">
        <f t="shared" si="27"/>
        <v>0</v>
      </c>
      <c r="F81" s="90"/>
      <c r="G81" s="90"/>
    </row>
    <row r="82" spans="1:7">
      <c r="A82" s="115">
        <v>4123</v>
      </c>
      <c r="B82" s="92" t="s">
        <v>151</v>
      </c>
      <c r="C82" s="93"/>
      <c r="D82" s="93"/>
      <c r="E82" s="93"/>
      <c r="F82" s="94"/>
      <c r="G82" s="94"/>
    </row>
    <row r="83" spans="1:7">
      <c r="A83" s="89" t="s">
        <v>152</v>
      </c>
      <c r="B83" s="88" t="s">
        <v>153</v>
      </c>
      <c r="C83" s="89">
        <f>C84</f>
        <v>220688</v>
      </c>
      <c r="D83" s="89">
        <f t="shared" ref="D83:E83" si="28">D84</f>
        <v>606325</v>
      </c>
      <c r="E83" s="89">
        <f t="shared" si="28"/>
        <v>38250</v>
      </c>
      <c r="F83" s="90">
        <f>E83/C83*100</f>
        <v>17.33216124120931</v>
      </c>
      <c r="G83" s="90">
        <f>E83/D83*100</f>
        <v>6.3084979177833667</v>
      </c>
    </row>
    <row r="84" spans="1:7">
      <c r="A84" s="89" t="s">
        <v>154</v>
      </c>
      <c r="B84" s="88" t="s">
        <v>155</v>
      </c>
      <c r="C84" s="89">
        <f>C85+C86+C87+C88+C89</f>
        <v>220688</v>
      </c>
      <c r="D84" s="89">
        <f t="shared" ref="D84:E84" si="29">D85+D86+D87+D88+D89</f>
        <v>606325</v>
      </c>
      <c r="E84" s="89">
        <f t="shared" si="29"/>
        <v>38250</v>
      </c>
      <c r="F84" s="90">
        <f>E84/C84*100</f>
        <v>17.33216124120931</v>
      </c>
      <c r="G84" s="90">
        <f>E84/D84*100</f>
        <v>6.3084979177833667</v>
      </c>
    </row>
    <row r="85" spans="1:7">
      <c r="A85" s="116">
        <v>4221</v>
      </c>
      <c r="B85" s="92" t="s">
        <v>156</v>
      </c>
      <c r="C85" s="93">
        <v>22540</v>
      </c>
      <c r="D85" s="93">
        <v>35000</v>
      </c>
      <c r="E85" s="93">
        <v>0</v>
      </c>
      <c r="F85" s="94">
        <f>E85/C85*100</f>
        <v>0</v>
      </c>
      <c r="G85" s="94">
        <f>E85/D85*100</f>
        <v>0</v>
      </c>
    </row>
    <row r="86" spans="1:7">
      <c r="A86" s="116" t="s">
        <v>157</v>
      </c>
      <c r="B86" s="92" t="s">
        <v>158</v>
      </c>
      <c r="C86" s="93">
        <v>59891</v>
      </c>
      <c r="D86" s="93">
        <v>60000</v>
      </c>
      <c r="E86" s="93">
        <v>0</v>
      </c>
      <c r="F86" s="94">
        <v>0</v>
      </c>
      <c r="G86" s="94">
        <v>0</v>
      </c>
    </row>
    <row r="87" spans="1:7">
      <c r="A87" s="116" t="s">
        <v>159</v>
      </c>
      <c r="B87" s="92" t="s">
        <v>160</v>
      </c>
      <c r="C87" s="93">
        <v>135069</v>
      </c>
      <c r="D87" s="93">
        <v>461325</v>
      </c>
      <c r="E87" s="93">
        <v>38250</v>
      </c>
      <c r="F87" s="94">
        <f>E87/C87*100</f>
        <v>28.318859249716809</v>
      </c>
      <c r="G87" s="94">
        <f>E87/D87*100</f>
        <v>8.2913347423183215</v>
      </c>
    </row>
    <row r="88" spans="1:7">
      <c r="A88" s="116" t="s">
        <v>161</v>
      </c>
      <c r="B88" s="92" t="s">
        <v>162</v>
      </c>
      <c r="C88" s="93"/>
      <c r="D88" s="93"/>
      <c r="E88" s="93"/>
      <c r="F88" s="94"/>
      <c r="G88" s="94"/>
    </row>
    <row r="89" spans="1:7">
      <c r="A89" s="116" t="s">
        <v>163</v>
      </c>
      <c r="B89" s="92" t="s">
        <v>164</v>
      </c>
      <c r="C89" s="93">
        <v>3188</v>
      </c>
      <c r="D89" s="93">
        <v>50000</v>
      </c>
      <c r="E89" s="93">
        <v>0</v>
      </c>
      <c r="F89" s="94">
        <v>0</v>
      </c>
      <c r="G89" s="94">
        <f>E89/D89*100</f>
        <v>0</v>
      </c>
    </row>
    <row r="90" spans="1:7">
      <c r="A90" s="187" t="s">
        <v>165</v>
      </c>
      <c r="B90" s="188"/>
      <c r="C90" s="112">
        <f>C80+C83</f>
        <v>220688</v>
      </c>
      <c r="D90" s="112">
        <f t="shared" ref="D90:E90" si="30">D80+D83</f>
        <v>606325</v>
      </c>
      <c r="E90" s="112">
        <f t="shared" si="30"/>
        <v>38250</v>
      </c>
      <c r="F90" s="102">
        <f>E90/C90*100</f>
        <v>17.33216124120931</v>
      </c>
      <c r="G90" s="102">
        <f>E90/D90*100</f>
        <v>6.3084979177833667</v>
      </c>
    </row>
    <row r="91" spans="1:7">
      <c r="A91" s="180" t="s">
        <v>166</v>
      </c>
      <c r="B91" s="181"/>
      <c r="C91" s="112">
        <f>C79+C90</f>
        <v>2679508</v>
      </c>
      <c r="D91" s="112">
        <f t="shared" ref="D91:E91" si="31">D79+D90</f>
        <v>7195513</v>
      </c>
      <c r="E91" s="112">
        <f t="shared" si="31"/>
        <v>2457553.3499999996</v>
      </c>
      <c r="F91" s="102">
        <f>E91/C91*100</f>
        <v>91.716589388798226</v>
      </c>
      <c r="G91" s="102">
        <f>E91/D91*100</f>
        <v>34.153969981014555</v>
      </c>
    </row>
    <row r="92" spans="1:7">
      <c r="A92" s="80"/>
      <c r="B92" s="81"/>
      <c r="C92" s="117"/>
      <c r="D92" s="82"/>
      <c r="E92" s="82"/>
      <c r="F92" s="82"/>
      <c r="G92" s="82"/>
    </row>
    <row r="93" spans="1:7">
      <c r="A93" s="80"/>
      <c r="B93" s="81"/>
      <c r="C93" s="117"/>
      <c r="D93" s="82"/>
      <c r="E93" s="82"/>
      <c r="F93" s="82"/>
      <c r="G93" s="82"/>
    </row>
    <row r="94" spans="1:7">
      <c r="A94" s="177"/>
      <c r="B94" s="177"/>
      <c r="C94" s="83"/>
      <c r="D94" s="83"/>
      <c r="E94" s="83"/>
      <c r="F94" s="83"/>
      <c r="G94" s="83"/>
    </row>
    <row r="95" spans="1:7">
      <c r="A95" s="177"/>
      <c r="B95" s="177"/>
      <c r="C95" s="83"/>
      <c r="D95" s="83"/>
      <c r="E95" s="83"/>
      <c r="F95" s="83"/>
      <c r="G95" s="83"/>
    </row>
    <row r="96" spans="1:7">
      <c r="A96" s="177"/>
      <c r="B96" s="177"/>
      <c r="C96" s="83"/>
      <c r="D96" s="83"/>
      <c r="E96" s="83"/>
      <c r="F96" s="83"/>
      <c r="G96" s="83"/>
    </row>
    <row r="97" spans="1:7">
      <c r="A97" s="177"/>
      <c r="B97" s="177"/>
      <c r="C97" s="83"/>
      <c r="D97" s="83"/>
      <c r="E97" s="83"/>
      <c r="F97" s="83"/>
      <c r="G97" s="83"/>
    </row>
    <row r="98" spans="1:7">
      <c r="A98" s="177"/>
      <c r="B98" s="177"/>
      <c r="C98" s="83"/>
      <c r="D98" s="83"/>
      <c r="E98" s="83"/>
      <c r="F98" s="83"/>
      <c r="G98" s="83"/>
    </row>
    <row r="99" spans="1:7">
      <c r="A99" s="177"/>
      <c r="B99" s="177"/>
      <c r="C99" s="83"/>
      <c r="D99" s="83"/>
      <c r="E99" s="83"/>
      <c r="F99" s="83"/>
      <c r="G99" s="83"/>
    </row>
    <row r="100" spans="1:7">
      <c r="A100" s="177"/>
      <c r="B100" s="177"/>
      <c r="C100" s="83"/>
      <c r="D100" s="83"/>
      <c r="E100" s="83"/>
      <c r="F100" s="83"/>
      <c r="G100" s="83"/>
    </row>
    <row r="101" spans="1:7">
      <c r="C101" s="84"/>
      <c r="D101" s="84"/>
      <c r="E101" s="84"/>
      <c r="F101" s="84"/>
      <c r="G101" s="84"/>
    </row>
  </sheetData>
  <mergeCells count="15">
    <mergeCell ref="A1:G1"/>
    <mergeCell ref="A30:B30"/>
    <mergeCell ref="A31:B31"/>
    <mergeCell ref="A79:B79"/>
    <mergeCell ref="A90:B90"/>
    <mergeCell ref="A98:B98"/>
    <mergeCell ref="A99:B99"/>
    <mergeCell ref="A100:B100"/>
    <mergeCell ref="A2:G3"/>
    <mergeCell ref="A33:G34"/>
    <mergeCell ref="A91:B91"/>
    <mergeCell ref="A94:B94"/>
    <mergeCell ref="A95:B95"/>
    <mergeCell ref="A96:B96"/>
    <mergeCell ref="A97:B97"/>
  </mergeCells>
  <pageMargins left="0.7" right="0.7" top="0.75" bottom="0.75" header="0.3" footer="0.3"/>
  <pageSetup paperSize="9" scale="88" orientation="landscape" r:id="rId1"/>
  <rowBreaks count="1" manualBreakCount="1"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zoomScale="120" zoomScaleNormal="120" workbookViewId="0">
      <selection activeCell="E20" sqref="E20"/>
    </sheetView>
  </sheetViews>
  <sheetFormatPr defaultColWidth="9" defaultRowHeight="15"/>
  <cols>
    <col min="1" max="1" width="7.42578125" style="37" customWidth="1"/>
    <col min="2" max="2" width="49" style="38" customWidth="1"/>
    <col min="3" max="5" width="12.42578125" style="39" customWidth="1"/>
    <col min="7" max="7" width="14.140625" customWidth="1"/>
    <col min="8" max="8" width="15" customWidth="1"/>
    <col min="9" max="10" width="10.140625" customWidth="1"/>
  </cols>
  <sheetData>
    <row r="1" spans="1:8">
      <c r="A1" s="182" t="s">
        <v>167</v>
      </c>
      <c r="B1" s="182"/>
      <c r="C1" s="182"/>
      <c r="D1" s="182"/>
      <c r="E1" s="182"/>
    </row>
    <row r="2" spans="1:8" ht="15.75" customHeight="1">
      <c r="A2" s="178" t="s">
        <v>168</v>
      </c>
      <c r="B2" s="178"/>
      <c r="C2" s="178"/>
      <c r="D2" s="178"/>
      <c r="E2" s="178"/>
    </row>
    <row r="3" spans="1:8" ht="15.75" customHeight="1">
      <c r="A3" s="178"/>
      <c r="B3" s="178"/>
      <c r="C3" s="178"/>
      <c r="D3" s="178"/>
      <c r="E3" s="178"/>
    </row>
    <row r="4" spans="1:8" ht="35.25" customHeight="1">
      <c r="A4" s="40" t="s">
        <v>169</v>
      </c>
      <c r="B4" s="41" t="s">
        <v>170</v>
      </c>
      <c r="C4" s="42" t="s">
        <v>32</v>
      </c>
      <c r="D4" s="43" t="s">
        <v>33</v>
      </c>
      <c r="E4" s="42" t="s">
        <v>34</v>
      </c>
    </row>
    <row r="5" spans="1:8" ht="10.5" customHeight="1">
      <c r="A5" s="44"/>
      <c r="B5" s="45">
        <v>1</v>
      </c>
      <c r="C5" s="46">
        <v>2</v>
      </c>
      <c r="D5" s="46">
        <v>3</v>
      </c>
      <c r="E5" s="46" t="s">
        <v>171</v>
      </c>
      <c r="G5" s="47"/>
      <c r="H5" s="48"/>
    </row>
    <row r="6" spans="1:8" ht="15" customHeight="1">
      <c r="A6" s="49">
        <v>1</v>
      </c>
      <c r="B6" s="50" t="s">
        <v>172</v>
      </c>
      <c r="C6" s="51"/>
      <c r="D6" s="51"/>
      <c r="E6" s="52"/>
      <c r="G6" s="47"/>
      <c r="H6" s="48"/>
    </row>
    <row r="7" spans="1:8" ht="15" customHeight="1">
      <c r="A7" s="53"/>
      <c r="B7" s="54" t="s">
        <v>173</v>
      </c>
      <c r="C7" s="55">
        <v>3646911</v>
      </c>
      <c r="D7" s="55">
        <v>811356</v>
      </c>
      <c r="E7" s="56">
        <f>D7/C7*100</f>
        <v>22.24775981645837</v>
      </c>
      <c r="G7" s="47"/>
      <c r="H7" s="48"/>
    </row>
    <row r="8" spans="1:8" ht="15" customHeight="1">
      <c r="A8" s="57"/>
      <c r="B8" s="58" t="s">
        <v>174</v>
      </c>
      <c r="C8" s="59">
        <v>3646911</v>
      </c>
      <c r="D8" s="59">
        <v>811815.59</v>
      </c>
      <c r="E8" s="60">
        <f>D8/C8*100</f>
        <v>22.260361988543178</v>
      </c>
      <c r="G8" s="47"/>
      <c r="H8" s="48"/>
    </row>
    <row r="9" spans="1:8" ht="15" customHeight="1">
      <c r="A9" s="61">
        <v>2</v>
      </c>
      <c r="B9" s="62" t="s">
        <v>175</v>
      </c>
      <c r="C9" s="51"/>
      <c r="D9" s="51"/>
      <c r="E9" s="52"/>
      <c r="G9" s="47"/>
      <c r="H9" s="63"/>
    </row>
    <row r="10" spans="1:8" ht="15" customHeight="1">
      <c r="A10" s="64"/>
      <c r="B10" s="65" t="s">
        <v>173</v>
      </c>
      <c r="C10" s="55">
        <v>90010</v>
      </c>
      <c r="D10" s="55">
        <v>13200</v>
      </c>
      <c r="E10" s="56">
        <f>D10/C10*100</f>
        <v>14.66503721808688</v>
      </c>
      <c r="G10" s="47"/>
      <c r="H10" s="63"/>
    </row>
    <row r="11" spans="1:8" ht="15" customHeight="1">
      <c r="A11" s="66"/>
      <c r="B11" s="67" t="s">
        <v>174</v>
      </c>
      <c r="C11" s="59">
        <v>90010</v>
      </c>
      <c r="D11" s="59">
        <v>0</v>
      </c>
      <c r="E11" s="60">
        <f>D11/C11*100</f>
        <v>0</v>
      </c>
    </row>
    <row r="12" spans="1:8" ht="15" customHeight="1">
      <c r="A12" s="61">
        <v>3</v>
      </c>
      <c r="B12" s="62" t="s">
        <v>176</v>
      </c>
      <c r="C12" s="51"/>
      <c r="D12" s="51"/>
      <c r="E12" s="52"/>
    </row>
    <row r="13" spans="1:8" ht="15" customHeight="1">
      <c r="A13" s="64"/>
      <c r="B13" s="65" t="s">
        <v>173</v>
      </c>
      <c r="C13" s="55">
        <v>3176267</v>
      </c>
      <c r="D13" s="55">
        <v>1709463</v>
      </c>
      <c r="E13" s="56">
        <f>D13/C13*100</f>
        <v>53.819877233242671</v>
      </c>
    </row>
    <row r="14" spans="1:8" ht="15" customHeight="1">
      <c r="A14" s="68"/>
      <c r="B14" s="65" t="s">
        <v>174</v>
      </c>
      <c r="C14" s="55">
        <v>3176267</v>
      </c>
      <c r="D14" s="55">
        <v>1645737.76</v>
      </c>
      <c r="E14" s="56">
        <f>D14/C14*100</f>
        <v>51.813583681724495</v>
      </c>
    </row>
    <row r="15" spans="1:8" ht="15" customHeight="1">
      <c r="A15" s="69">
        <v>9221</v>
      </c>
      <c r="B15" s="70" t="s">
        <v>177</v>
      </c>
      <c r="C15" s="71"/>
      <c r="D15" s="71"/>
      <c r="E15" s="72"/>
    </row>
    <row r="16" spans="1:8" ht="15" customHeight="1">
      <c r="A16" s="61">
        <v>4</v>
      </c>
      <c r="B16" s="62" t="s">
        <v>178</v>
      </c>
      <c r="C16" s="51"/>
      <c r="D16" s="51"/>
      <c r="E16" s="52"/>
    </row>
    <row r="17" spans="1:10" ht="15" customHeight="1">
      <c r="A17" s="64"/>
      <c r="B17" s="65" t="s">
        <v>173</v>
      </c>
      <c r="C17" s="55">
        <v>282325</v>
      </c>
      <c r="D17" s="55"/>
      <c r="E17" s="56">
        <f>D17/C17*100</f>
        <v>0</v>
      </c>
    </row>
    <row r="18" spans="1:10" ht="15" customHeight="1">
      <c r="A18" s="68"/>
      <c r="B18" s="65" t="s">
        <v>174</v>
      </c>
      <c r="C18" s="55">
        <v>282325</v>
      </c>
      <c r="D18" s="55"/>
      <c r="E18" s="56">
        <f>D18/C18*100</f>
        <v>0</v>
      </c>
    </row>
    <row r="19" spans="1:10" ht="15" customHeight="1">
      <c r="A19" s="69">
        <v>9221</v>
      </c>
      <c r="B19" s="70" t="s">
        <v>177</v>
      </c>
      <c r="C19" s="71"/>
      <c r="D19" s="71"/>
      <c r="E19" s="72"/>
    </row>
    <row r="20" spans="1:10">
      <c r="A20" s="61">
        <v>5</v>
      </c>
      <c r="B20" s="62" t="s">
        <v>179</v>
      </c>
      <c r="C20" s="51"/>
      <c r="D20" s="51"/>
      <c r="E20" s="52"/>
    </row>
    <row r="21" spans="1:10">
      <c r="A21" s="64"/>
      <c r="B21" s="65" t="s">
        <v>173</v>
      </c>
      <c r="C21" s="55"/>
      <c r="D21" s="55"/>
      <c r="E21" s="56"/>
    </row>
    <row r="22" spans="1:10">
      <c r="A22" s="66"/>
      <c r="B22" s="67" t="s">
        <v>174</v>
      </c>
      <c r="C22" s="59"/>
      <c r="D22" s="59"/>
      <c r="E22" s="60"/>
    </row>
    <row r="23" spans="1:10">
      <c r="A23" s="73" t="s">
        <v>9</v>
      </c>
      <c r="B23" s="62" t="s">
        <v>180</v>
      </c>
      <c r="C23" s="74"/>
      <c r="D23" s="74"/>
      <c r="E23" s="75"/>
    </row>
    <row r="24" spans="1:10">
      <c r="A24" s="68"/>
      <c r="B24" s="65" t="s">
        <v>173</v>
      </c>
      <c r="C24" s="55"/>
      <c r="D24" s="55"/>
      <c r="E24" s="56"/>
    </row>
    <row r="25" spans="1:10">
      <c r="A25" s="66"/>
      <c r="B25" s="67" t="s">
        <v>174</v>
      </c>
      <c r="C25" s="59"/>
      <c r="D25" s="59"/>
      <c r="E25" s="60"/>
      <c r="I25" s="47"/>
      <c r="J25" s="47"/>
    </row>
    <row r="26" spans="1:10">
      <c r="A26" s="189" t="s">
        <v>181</v>
      </c>
      <c r="B26" s="190"/>
      <c r="C26" s="76">
        <f>C7+C10+C13+C17+C21+C24</f>
        <v>7195513</v>
      </c>
      <c r="D26" s="76">
        <f>D7+D10+D13+D17+D21+D24</f>
        <v>2534019</v>
      </c>
      <c r="E26" s="77">
        <f>D26/C26*100</f>
        <v>35.216655157179204</v>
      </c>
      <c r="I26" s="47"/>
      <c r="J26" s="47"/>
    </row>
    <row r="27" spans="1:10">
      <c r="A27" s="191" t="s">
        <v>182</v>
      </c>
      <c r="B27" s="192"/>
      <c r="C27" s="78">
        <f>C8+C11+C14+C18+C22+C25</f>
        <v>7195513</v>
      </c>
      <c r="D27" s="78">
        <f>D8+D11+D14+D18+D22+D25</f>
        <v>2457553.35</v>
      </c>
      <c r="E27" s="79">
        <f>D27/C27*100</f>
        <v>34.153969981014562</v>
      </c>
      <c r="I27" s="47"/>
      <c r="J27" s="47"/>
    </row>
    <row r="28" spans="1:10">
      <c r="A28" s="193" t="s">
        <v>183</v>
      </c>
      <c r="B28" s="194"/>
      <c r="C28" s="71">
        <f>C15+C19</f>
        <v>0</v>
      </c>
      <c r="D28" s="71">
        <f>D15+D19</f>
        <v>0</v>
      </c>
      <c r="E28" s="72"/>
      <c r="I28" s="47"/>
      <c r="J28" s="47"/>
    </row>
    <row r="29" spans="1:10">
      <c r="A29" s="80"/>
      <c r="B29" s="81"/>
      <c r="C29" s="82"/>
      <c r="D29" s="82"/>
      <c r="E29" s="82"/>
    </row>
    <row r="30" spans="1:10">
      <c r="A30" s="80"/>
      <c r="B30" s="81"/>
      <c r="C30" s="82"/>
      <c r="D30" s="82"/>
      <c r="E30" s="82"/>
    </row>
    <row r="31" spans="1:10">
      <c r="A31" s="177"/>
      <c r="B31" s="177"/>
      <c r="C31" s="83"/>
      <c r="D31" s="83"/>
      <c r="E31" s="83"/>
    </row>
    <row r="32" spans="1:10">
      <c r="A32" s="177"/>
      <c r="B32" s="177"/>
      <c r="C32" s="83"/>
      <c r="D32" s="83"/>
      <c r="E32" s="83"/>
    </row>
    <row r="33" spans="1:5">
      <c r="A33" s="177"/>
      <c r="B33" s="177"/>
      <c r="C33" s="83"/>
      <c r="D33" s="83"/>
      <c r="E33" s="83"/>
    </row>
    <row r="34" spans="1:5">
      <c r="A34" s="177"/>
      <c r="B34" s="177"/>
      <c r="C34" s="83"/>
      <c r="D34" s="83"/>
      <c r="E34" s="83"/>
    </row>
    <row r="35" spans="1:5">
      <c r="A35" s="177"/>
      <c r="B35" s="177"/>
      <c r="C35" s="83"/>
      <c r="D35" s="83"/>
      <c r="E35" s="83"/>
    </row>
    <row r="36" spans="1:5">
      <c r="A36" s="177"/>
      <c r="B36" s="177"/>
      <c r="C36" s="83"/>
      <c r="D36" s="83"/>
      <c r="E36" s="83"/>
    </row>
    <row r="37" spans="1:5">
      <c r="A37" s="177"/>
      <c r="B37" s="177"/>
      <c r="C37" s="83"/>
      <c r="D37" s="83"/>
      <c r="E37" s="83"/>
    </row>
    <row r="38" spans="1:5">
      <c r="C38" s="84"/>
      <c r="D38" s="84"/>
      <c r="E38" s="84"/>
    </row>
  </sheetData>
  <mergeCells count="12">
    <mergeCell ref="A1:E1"/>
    <mergeCell ref="A26:B26"/>
    <mergeCell ref="A27:B27"/>
    <mergeCell ref="A28:B28"/>
    <mergeCell ref="A31:B31"/>
    <mergeCell ref="A37:B37"/>
    <mergeCell ref="A2:E3"/>
    <mergeCell ref="A32:B32"/>
    <mergeCell ref="A33:B33"/>
    <mergeCell ref="A34:B34"/>
    <mergeCell ref="A35:B35"/>
    <mergeCell ref="A36:B36"/>
  </mergeCells>
  <pageMargins left="0.7" right="0.7" top="0.75" bottom="0.75" header="0.3" footer="0.3"/>
  <pageSetup paperSize="9" scale="88" orientation="landscape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05"/>
  <sheetViews>
    <sheetView tabSelected="1" topLeftCell="A93" zoomScale="120" zoomScaleNormal="120" workbookViewId="0">
      <selection activeCell="A103" sqref="A103"/>
    </sheetView>
  </sheetViews>
  <sheetFormatPr defaultColWidth="9" defaultRowHeight="15"/>
  <cols>
    <col min="1" max="1" width="14.7109375" customWidth="1"/>
    <col min="2" max="2" width="58.28515625" customWidth="1"/>
    <col min="3" max="3" width="14.85546875" customWidth="1"/>
    <col min="4" max="4" width="14.28515625" customWidth="1"/>
    <col min="5" max="5" width="13" customWidth="1"/>
  </cols>
  <sheetData>
    <row r="2" spans="1:5" ht="15" customHeight="1">
      <c r="A2" s="197" t="s">
        <v>184</v>
      </c>
      <c r="B2" s="197"/>
      <c r="C2" s="197"/>
      <c r="D2" s="197"/>
      <c r="E2" s="197"/>
    </row>
    <row r="3" spans="1:5">
      <c r="A3" s="198"/>
      <c r="B3" s="198"/>
      <c r="C3" s="198"/>
      <c r="D3" s="198"/>
      <c r="E3" s="198"/>
    </row>
    <row r="4" spans="1:5" ht="22.5">
      <c r="A4" s="2" t="s">
        <v>185</v>
      </c>
      <c r="B4" s="2" t="s">
        <v>186</v>
      </c>
      <c r="C4" s="3">
        <f>C5</f>
        <v>7195513</v>
      </c>
      <c r="D4" s="3">
        <f>D5</f>
        <v>2457553.35</v>
      </c>
      <c r="E4" s="4">
        <f>D4/C4*100</f>
        <v>34.153969981014562</v>
      </c>
    </row>
    <row r="5" spans="1:5" ht="15" customHeight="1">
      <c r="A5" s="5" t="s">
        <v>187</v>
      </c>
      <c r="B5" s="6" t="s">
        <v>188</v>
      </c>
      <c r="C5" s="7">
        <f>C9+C22+C50+C76+C82</f>
        <v>7195513</v>
      </c>
      <c r="D5" s="7">
        <f>D6</f>
        <v>2457553.35</v>
      </c>
      <c r="E5" s="8">
        <f>D5/C5*100</f>
        <v>34.153969981014562</v>
      </c>
    </row>
    <row r="6" spans="1:5" ht="15" customHeight="1">
      <c r="A6" s="9" t="s">
        <v>189</v>
      </c>
      <c r="B6" s="10" t="s">
        <v>68</v>
      </c>
      <c r="C6" s="11">
        <f>C9+C23+C25</f>
        <v>5407085</v>
      </c>
      <c r="D6" s="11">
        <f>D9+D22+D50+D82</f>
        <v>2457553.35</v>
      </c>
      <c r="E6" s="12">
        <f>D6/C6*100</f>
        <v>45.45061433286142</v>
      </c>
    </row>
    <row r="7" spans="1:5" ht="26.25" customHeight="1">
      <c r="A7" s="13" t="s">
        <v>190</v>
      </c>
      <c r="B7" s="13" t="s">
        <v>30</v>
      </c>
      <c r="C7" s="14" t="s">
        <v>32</v>
      </c>
      <c r="D7" s="14" t="s">
        <v>191</v>
      </c>
      <c r="E7" s="14" t="s">
        <v>34</v>
      </c>
    </row>
    <row r="8" spans="1:5" ht="12" customHeight="1">
      <c r="A8" s="199">
        <v>1</v>
      </c>
      <c r="B8" s="200"/>
      <c r="C8" s="15">
        <v>2</v>
      </c>
      <c r="D8" s="15">
        <v>3</v>
      </c>
      <c r="E8" s="16" t="s">
        <v>171</v>
      </c>
    </row>
    <row r="9" spans="1:5" ht="15" customHeight="1">
      <c r="A9" s="201" t="s">
        <v>192</v>
      </c>
      <c r="B9" s="201"/>
      <c r="C9" s="17">
        <f>C10+C13+C15+C19</f>
        <v>2611660</v>
      </c>
      <c r="D9" s="17">
        <f>D10+D13+D15+D19</f>
        <v>572767.47</v>
      </c>
      <c r="E9" s="18">
        <f>D9/C9*100</f>
        <v>21.931165235903599</v>
      </c>
    </row>
    <row r="10" spans="1:5" ht="15" customHeight="1">
      <c r="A10" s="19" t="s">
        <v>69</v>
      </c>
      <c r="B10" s="20" t="s">
        <v>70</v>
      </c>
      <c r="C10" s="21">
        <f>C11+C12</f>
        <v>956543</v>
      </c>
      <c r="D10" s="21">
        <f>D11+D12</f>
        <v>35917.21</v>
      </c>
      <c r="E10" s="22">
        <f>D10/C10*100</f>
        <v>3.7548975843218759</v>
      </c>
    </row>
    <row r="11" spans="1:5" ht="15" customHeight="1">
      <c r="A11" s="23" t="s">
        <v>193</v>
      </c>
      <c r="B11" s="24" t="s">
        <v>194</v>
      </c>
      <c r="C11" s="25">
        <v>856543</v>
      </c>
      <c r="D11" s="25">
        <v>0</v>
      </c>
      <c r="E11" s="26">
        <f>D11/C11*100</f>
        <v>0</v>
      </c>
    </row>
    <row r="12" spans="1:5" ht="15" customHeight="1">
      <c r="A12" s="23">
        <v>3113</v>
      </c>
      <c r="B12" s="24" t="s">
        <v>195</v>
      </c>
      <c r="C12" s="25">
        <v>100000</v>
      </c>
      <c r="D12" s="25">
        <v>35917.21</v>
      </c>
      <c r="E12" s="26">
        <f>D12/C12*100</f>
        <v>35.917209999999997</v>
      </c>
    </row>
    <row r="13" spans="1:5" ht="15" customHeight="1">
      <c r="A13" s="19" t="s">
        <v>74</v>
      </c>
      <c r="B13" s="20" t="s">
        <v>75</v>
      </c>
      <c r="C13" s="21">
        <f>C14</f>
        <v>1071279</v>
      </c>
      <c r="D13" s="21">
        <f>D14</f>
        <v>398522.24</v>
      </c>
      <c r="E13" s="22">
        <f>D14/C14*100</f>
        <v>37.200602270743659</v>
      </c>
    </row>
    <row r="14" spans="1:5" ht="15" customHeight="1">
      <c r="A14" s="23" t="s">
        <v>76</v>
      </c>
      <c r="B14" s="24" t="s">
        <v>196</v>
      </c>
      <c r="C14" s="25">
        <v>1071279</v>
      </c>
      <c r="D14" s="25">
        <v>398522.24</v>
      </c>
      <c r="E14" s="26">
        <f>D14/C14*100</f>
        <v>37.200602270743659</v>
      </c>
    </row>
    <row r="15" spans="1:5" ht="15" customHeight="1">
      <c r="A15" s="19" t="s">
        <v>77</v>
      </c>
      <c r="B15" s="20" t="s">
        <v>78</v>
      </c>
      <c r="C15" s="21">
        <f>C16+C17+C18</f>
        <v>550491</v>
      </c>
      <c r="D15" s="21">
        <f>D16+D17+D18</f>
        <v>138328.02000000002</v>
      </c>
      <c r="E15" s="22">
        <f>D15/C15*100</f>
        <v>25.128116535965166</v>
      </c>
    </row>
    <row r="16" spans="1:5" ht="15" customHeight="1">
      <c r="A16" s="23">
        <v>3131</v>
      </c>
      <c r="B16" s="24" t="s">
        <v>80</v>
      </c>
      <c r="C16" s="25">
        <v>81153</v>
      </c>
      <c r="D16" s="25">
        <v>17142</v>
      </c>
      <c r="E16" s="26">
        <f>D16/C16*100</f>
        <v>21.123063842371817</v>
      </c>
    </row>
    <row r="17" spans="1:5" ht="15" customHeight="1">
      <c r="A17" s="23" t="s">
        <v>81</v>
      </c>
      <c r="B17" s="24" t="s">
        <v>197</v>
      </c>
      <c r="C17" s="25">
        <v>469338</v>
      </c>
      <c r="D17" s="25">
        <v>121186.02</v>
      </c>
      <c r="E17" s="26">
        <f>D17/C17*100</f>
        <v>25.820628203980927</v>
      </c>
    </row>
    <row r="18" spans="1:5" ht="15" customHeight="1">
      <c r="A18" s="23" t="s">
        <v>198</v>
      </c>
      <c r="B18" s="24" t="s">
        <v>199</v>
      </c>
      <c r="C18" s="25"/>
      <c r="D18" s="25"/>
      <c r="E18" s="26"/>
    </row>
    <row r="19" spans="1:5" ht="15" customHeight="1">
      <c r="A19" s="19">
        <v>321</v>
      </c>
      <c r="B19" s="20" t="s">
        <v>200</v>
      </c>
      <c r="C19" s="21">
        <f>C20+C21</f>
        <v>33347</v>
      </c>
      <c r="D19" s="21">
        <f>D20+D21</f>
        <v>0</v>
      </c>
      <c r="E19" s="26">
        <v>0</v>
      </c>
    </row>
    <row r="20" spans="1:5" ht="15" customHeight="1">
      <c r="A20" s="23">
        <v>3211</v>
      </c>
      <c r="B20" s="24" t="s">
        <v>88</v>
      </c>
      <c r="C20" s="25">
        <v>347</v>
      </c>
      <c r="D20" s="25">
        <v>0</v>
      </c>
      <c r="E20" s="26">
        <v>0</v>
      </c>
    </row>
    <row r="21" spans="1:5" ht="15" customHeight="1">
      <c r="A21" s="23">
        <v>3212</v>
      </c>
      <c r="B21" s="24" t="s">
        <v>201</v>
      </c>
      <c r="C21" s="25">
        <v>33000</v>
      </c>
      <c r="D21" s="25">
        <v>0</v>
      </c>
      <c r="E21" s="22">
        <v>0</v>
      </c>
    </row>
    <row r="22" spans="1:5" ht="15" customHeight="1">
      <c r="A22" s="196" t="s">
        <v>202</v>
      </c>
      <c r="B22" s="196"/>
      <c r="C22" s="27">
        <f>C23+C25+C29+C33+C37+C39</f>
        <v>3176267</v>
      </c>
      <c r="D22" s="27">
        <f>D23+D25+D29+D33+D37+D39</f>
        <v>1645737.76</v>
      </c>
      <c r="E22" s="28">
        <f>D22/C22*100</f>
        <v>51.813583681724495</v>
      </c>
    </row>
    <row r="23" spans="1:5" ht="15" customHeight="1">
      <c r="A23" s="19">
        <v>311</v>
      </c>
      <c r="B23" s="20" t="s">
        <v>75</v>
      </c>
      <c r="C23" s="21">
        <f>C24</f>
        <v>2503695</v>
      </c>
      <c r="D23" s="21">
        <f>D24</f>
        <v>1314300.99</v>
      </c>
      <c r="E23" s="22">
        <f>E24</f>
        <v>52.494452798763426</v>
      </c>
    </row>
    <row r="24" spans="1:5" ht="15" customHeight="1">
      <c r="A24" s="23">
        <v>3111</v>
      </c>
      <c r="B24" s="24" t="s">
        <v>203</v>
      </c>
      <c r="C24" s="25">
        <v>2503695</v>
      </c>
      <c r="D24" s="25">
        <v>1314300.99</v>
      </c>
      <c r="E24" s="26">
        <f>D24/C24*100</f>
        <v>52.494452798763426</v>
      </c>
    </row>
    <row r="25" spans="1:5" ht="15" customHeight="1">
      <c r="A25" s="19">
        <v>313</v>
      </c>
      <c r="B25" s="20" t="s">
        <v>204</v>
      </c>
      <c r="C25" s="21">
        <f>C26+C27+C28</f>
        <v>291730</v>
      </c>
      <c r="D25" s="21">
        <f>D26+D27+D28</f>
        <v>185312.77000000002</v>
      </c>
      <c r="E25" s="22">
        <f>D25/C25*100</f>
        <v>63.522013505638789</v>
      </c>
    </row>
    <row r="26" spans="1:5" ht="15" customHeight="1">
      <c r="A26" s="23">
        <v>3131</v>
      </c>
      <c r="B26" s="24" t="s">
        <v>80</v>
      </c>
      <c r="C26" s="25">
        <v>190130</v>
      </c>
      <c r="D26" s="25">
        <v>83712.77</v>
      </c>
      <c r="E26" s="22">
        <f>D26/C26*100</f>
        <v>44.029227370746334</v>
      </c>
    </row>
    <row r="27" spans="1:5" ht="15" customHeight="1">
      <c r="A27" s="23">
        <v>3132</v>
      </c>
      <c r="B27" s="24" t="s">
        <v>197</v>
      </c>
      <c r="C27" s="25">
        <v>101600</v>
      </c>
      <c r="D27" s="25">
        <v>101600</v>
      </c>
      <c r="E27" s="22">
        <f>D27/C27*100</f>
        <v>100</v>
      </c>
    </row>
    <row r="28" spans="1:5" ht="15" customHeight="1">
      <c r="A28" s="23">
        <v>3133</v>
      </c>
      <c r="B28" s="24" t="s">
        <v>205</v>
      </c>
      <c r="C28" s="25">
        <v>0</v>
      </c>
      <c r="D28" s="25">
        <v>0</v>
      </c>
      <c r="E28" s="22"/>
    </row>
    <row r="29" spans="1:5" ht="15" customHeight="1">
      <c r="A29" s="19" t="s">
        <v>85</v>
      </c>
      <c r="B29" s="20" t="s">
        <v>86</v>
      </c>
      <c r="C29" s="21">
        <f>C30+C31+C32</f>
        <v>144500</v>
      </c>
      <c r="D29" s="21">
        <f>D30+D31+D32</f>
        <v>53673.15</v>
      </c>
      <c r="E29" s="22">
        <f t="shared" ref="E29:E40" si="0">D29/C29*100</f>
        <v>37.144048442906573</v>
      </c>
    </row>
    <row r="30" spans="1:5" ht="15" customHeight="1">
      <c r="A30" s="23" t="s">
        <v>87</v>
      </c>
      <c r="B30" s="24" t="s">
        <v>88</v>
      </c>
      <c r="C30" s="25">
        <v>19500</v>
      </c>
      <c r="D30" s="25">
        <v>1532</v>
      </c>
      <c r="E30" s="26">
        <f t="shared" si="0"/>
        <v>7.8564102564102569</v>
      </c>
    </row>
    <row r="31" spans="1:5" ht="15" customHeight="1">
      <c r="A31" s="23" t="s">
        <v>89</v>
      </c>
      <c r="B31" s="24" t="s">
        <v>206</v>
      </c>
      <c r="C31" s="25">
        <v>100000</v>
      </c>
      <c r="D31" s="25">
        <v>51641.15</v>
      </c>
      <c r="E31" s="26">
        <f t="shared" si="0"/>
        <v>51.641150000000003</v>
      </c>
    </row>
    <row r="32" spans="1:5" ht="15" customHeight="1">
      <c r="A32" s="23" t="s">
        <v>91</v>
      </c>
      <c r="B32" s="24" t="s">
        <v>92</v>
      </c>
      <c r="C32" s="25">
        <v>25000</v>
      </c>
      <c r="D32" s="25">
        <v>500</v>
      </c>
      <c r="E32" s="26">
        <f t="shared" si="0"/>
        <v>2</v>
      </c>
    </row>
    <row r="33" spans="1:5" ht="15" customHeight="1">
      <c r="A33" s="19" t="s">
        <v>93</v>
      </c>
      <c r="B33" s="20" t="s">
        <v>94</v>
      </c>
      <c r="C33" s="21">
        <f>C34+C35+C36</f>
        <v>195842</v>
      </c>
      <c r="D33" s="21">
        <f>D34++D35+D36</f>
        <v>52442</v>
      </c>
      <c r="E33" s="22">
        <f t="shared" si="0"/>
        <v>26.777708560982834</v>
      </c>
    </row>
    <row r="34" spans="1:5" ht="15" customHeight="1">
      <c r="A34" s="23" t="s">
        <v>95</v>
      </c>
      <c r="B34" s="24" t="s">
        <v>96</v>
      </c>
      <c r="C34" s="25">
        <v>15400</v>
      </c>
      <c r="D34" s="25">
        <v>15400</v>
      </c>
      <c r="E34" s="26">
        <f t="shared" si="0"/>
        <v>100</v>
      </c>
    </row>
    <row r="35" spans="1:5" ht="15" customHeight="1">
      <c r="A35" s="23" t="s">
        <v>99</v>
      </c>
      <c r="B35" s="24" t="s">
        <v>100</v>
      </c>
      <c r="C35" s="25">
        <v>30442</v>
      </c>
      <c r="D35" s="25">
        <v>30442</v>
      </c>
      <c r="E35" s="26">
        <f t="shared" si="0"/>
        <v>100</v>
      </c>
    </row>
    <row r="36" spans="1:5" ht="15" customHeight="1">
      <c r="A36" s="23">
        <v>3227</v>
      </c>
      <c r="B36" s="24" t="s">
        <v>207</v>
      </c>
      <c r="C36" s="25">
        <v>150000</v>
      </c>
      <c r="D36" s="25">
        <v>6600</v>
      </c>
      <c r="E36" s="26">
        <f t="shared" si="0"/>
        <v>4.3999999999999995</v>
      </c>
    </row>
    <row r="37" spans="1:5" ht="15" customHeight="1">
      <c r="A37" s="19" t="s">
        <v>107</v>
      </c>
      <c r="B37" s="20" t="s">
        <v>108</v>
      </c>
      <c r="C37" s="21">
        <f>C38</f>
        <v>40000</v>
      </c>
      <c r="D37" s="21">
        <f>D38</f>
        <v>40000</v>
      </c>
      <c r="E37" s="22">
        <f t="shared" si="0"/>
        <v>100</v>
      </c>
    </row>
    <row r="38" spans="1:5" ht="15" customHeight="1">
      <c r="A38" s="23" t="s">
        <v>111</v>
      </c>
      <c r="B38" s="24" t="s">
        <v>112</v>
      </c>
      <c r="C38" s="25">
        <v>40000</v>
      </c>
      <c r="D38" s="25">
        <v>40000</v>
      </c>
      <c r="E38" s="26">
        <f t="shared" si="0"/>
        <v>100</v>
      </c>
    </row>
    <row r="39" spans="1:5" ht="15" customHeight="1">
      <c r="A39" s="19" t="s">
        <v>140</v>
      </c>
      <c r="B39" s="20" t="s">
        <v>141</v>
      </c>
      <c r="C39" s="21">
        <f>C40</f>
        <v>500</v>
      </c>
      <c r="D39" s="21">
        <f>D40</f>
        <v>8.85</v>
      </c>
      <c r="E39" s="22">
        <f t="shared" si="0"/>
        <v>1.77</v>
      </c>
    </row>
    <row r="40" spans="1:5" ht="15" customHeight="1">
      <c r="A40" s="23" t="s">
        <v>146</v>
      </c>
      <c r="B40" s="24" t="s">
        <v>147</v>
      </c>
      <c r="C40" s="25">
        <v>500</v>
      </c>
      <c r="D40" s="25">
        <v>8.85</v>
      </c>
      <c r="E40" s="26">
        <f t="shared" si="0"/>
        <v>1.77</v>
      </c>
    </row>
    <row r="41" spans="1:5" ht="15" customHeight="1">
      <c r="A41" s="196" t="s">
        <v>208</v>
      </c>
      <c r="B41" s="196"/>
      <c r="C41" s="29">
        <f>C42+C46</f>
        <v>0</v>
      </c>
      <c r="D41" s="29">
        <f>D42+D46</f>
        <v>0</v>
      </c>
      <c r="E41" s="28"/>
    </row>
    <row r="42" spans="1:5" ht="15" customHeight="1">
      <c r="A42" s="19">
        <v>323</v>
      </c>
      <c r="B42" s="20" t="s">
        <v>108</v>
      </c>
      <c r="C42" s="30">
        <f>C43+C44+C45</f>
        <v>0</v>
      </c>
      <c r="D42" s="30">
        <f>D43+D44+D45</f>
        <v>0</v>
      </c>
      <c r="E42" s="22"/>
    </row>
    <row r="43" spans="1:5" ht="15" customHeight="1">
      <c r="A43" s="23">
        <v>3233</v>
      </c>
      <c r="B43" s="24" t="s">
        <v>114</v>
      </c>
      <c r="C43" s="31"/>
      <c r="D43" s="25"/>
      <c r="E43" s="26"/>
    </row>
    <row r="44" spans="1:5" ht="15" customHeight="1">
      <c r="A44" s="23">
        <v>3239</v>
      </c>
      <c r="B44" s="24" t="s">
        <v>126</v>
      </c>
      <c r="C44" s="31"/>
      <c r="D44" s="25"/>
      <c r="E44" s="26"/>
    </row>
    <row r="45" spans="1:5" ht="15" customHeight="1">
      <c r="A45" s="19">
        <v>322</v>
      </c>
      <c r="B45" s="20" t="s">
        <v>94</v>
      </c>
      <c r="C45" s="31"/>
      <c r="D45" s="25"/>
      <c r="E45" s="26"/>
    </row>
    <row r="46" spans="1:5" s="1" customFormat="1" ht="15" customHeight="1">
      <c r="A46" s="23">
        <v>3227</v>
      </c>
      <c r="B46" s="24" t="s">
        <v>207</v>
      </c>
      <c r="C46" s="31">
        <f>C49</f>
        <v>0</v>
      </c>
      <c r="D46" s="31">
        <f>D49</f>
        <v>0</v>
      </c>
      <c r="E46" s="26"/>
    </row>
    <row r="47" spans="1:5" ht="15" customHeight="1">
      <c r="A47" s="19">
        <v>422</v>
      </c>
      <c r="B47" s="20" t="s">
        <v>209</v>
      </c>
      <c r="C47" s="31"/>
      <c r="D47" s="25"/>
      <c r="E47" s="26"/>
    </row>
    <row r="48" spans="1:5" ht="15" customHeight="1">
      <c r="A48" s="23">
        <v>4222</v>
      </c>
      <c r="B48" s="24" t="s">
        <v>158</v>
      </c>
      <c r="C48" s="31"/>
      <c r="D48" s="25"/>
      <c r="E48" s="26"/>
    </row>
    <row r="49" spans="1:5" ht="15" customHeight="1">
      <c r="A49" s="23">
        <v>4223</v>
      </c>
      <c r="B49" s="24" t="s">
        <v>160</v>
      </c>
      <c r="C49" s="31"/>
      <c r="D49" s="25"/>
      <c r="E49" s="26"/>
    </row>
    <row r="50" spans="1:5" ht="15" customHeight="1">
      <c r="A50" s="32" t="s">
        <v>210</v>
      </c>
      <c r="B50" s="33" t="s">
        <v>84</v>
      </c>
      <c r="C50" s="34">
        <f>C51</f>
        <v>740251</v>
      </c>
      <c r="D50" s="34">
        <f>SUM(D51)</f>
        <v>200798.12000000002</v>
      </c>
      <c r="E50" s="35">
        <f t="shared" ref="E50:E67" si="1">D50/C50*100</f>
        <v>27.12568034355915</v>
      </c>
    </row>
    <row r="51" spans="1:5" ht="15" customHeight="1">
      <c r="A51" s="196" t="s">
        <v>211</v>
      </c>
      <c r="B51" s="196"/>
      <c r="C51" s="27">
        <f>C52+C57+C67+C73</f>
        <v>740251</v>
      </c>
      <c r="D51" s="27">
        <f>SUM(D52,D57,D67,D73)</f>
        <v>200798.12000000002</v>
      </c>
      <c r="E51" s="28">
        <f t="shared" si="1"/>
        <v>27.12568034355915</v>
      </c>
    </row>
    <row r="52" spans="1:5" ht="15" customHeight="1">
      <c r="A52" s="19" t="s">
        <v>93</v>
      </c>
      <c r="B52" s="20" t="s">
        <v>94</v>
      </c>
      <c r="C52" s="21">
        <f>C53+C54+C55+C56</f>
        <v>216376</v>
      </c>
      <c r="D52" s="21">
        <f>D53+D54+D55+D56</f>
        <v>51888.700000000004</v>
      </c>
      <c r="E52" s="22">
        <f t="shared" si="1"/>
        <v>23.980801937368287</v>
      </c>
    </row>
    <row r="53" spans="1:5" ht="15" customHeight="1">
      <c r="A53" s="23" t="s">
        <v>95</v>
      </c>
      <c r="B53" s="24" t="s">
        <v>96</v>
      </c>
      <c r="C53" s="25">
        <v>50760</v>
      </c>
      <c r="D53" s="25">
        <v>16162.79</v>
      </c>
      <c r="E53" s="26">
        <f t="shared" si="1"/>
        <v>31.841587864460209</v>
      </c>
    </row>
    <row r="54" spans="1:5" ht="15" customHeight="1">
      <c r="A54" s="23">
        <v>3223</v>
      </c>
      <c r="B54" s="24" t="s">
        <v>100</v>
      </c>
      <c r="C54" s="25">
        <v>105266</v>
      </c>
      <c r="D54" s="25">
        <v>33781.910000000003</v>
      </c>
      <c r="E54" s="26">
        <f t="shared" si="1"/>
        <v>32.091948017403531</v>
      </c>
    </row>
    <row r="55" spans="1:5" ht="15" customHeight="1">
      <c r="A55" s="23">
        <v>3224</v>
      </c>
      <c r="B55" s="24" t="s">
        <v>102</v>
      </c>
      <c r="C55" s="25">
        <v>25150</v>
      </c>
      <c r="D55" s="25">
        <v>1800.75</v>
      </c>
      <c r="E55" s="26">
        <f t="shared" si="1"/>
        <v>7.1600397614314106</v>
      </c>
    </row>
    <row r="56" spans="1:5" ht="15" customHeight="1">
      <c r="A56" s="23">
        <v>3225</v>
      </c>
      <c r="B56" s="24" t="s">
        <v>212</v>
      </c>
      <c r="C56" s="25">
        <v>35200</v>
      </c>
      <c r="D56" s="25">
        <v>143.25</v>
      </c>
      <c r="E56" s="26">
        <f t="shared" si="1"/>
        <v>0.40696022727272724</v>
      </c>
    </row>
    <row r="57" spans="1:5" ht="15" customHeight="1">
      <c r="A57" s="19">
        <v>323</v>
      </c>
      <c r="B57" s="20" t="s">
        <v>108</v>
      </c>
      <c r="C57" s="21">
        <f>SUM(C58:C66)</f>
        <v>434630</v>
      </c>
      <c r="D57" s="21">
        <f>SUM(D58:D66)</f>
        <v>119636.29000000001</v>
      </c>
      <c r="E57" s="22">
        <f t="shared" si="1"/>
        <v>27.526008328923453</v>
      </c>
    </row>
    <row r="58" spans="1:5" ht="15" customHeight="1">
      <c r="A58" s="23">
        <v>3231</v>
      </c>
      <c r="B58" s="24" t="s">
        <v>213</v>
      </c>
      <c r="C58" s="25">
        <v>27130</v>
      </c>
      <c r="D58" s="25">
        <v>10476.84</v>
      </c>
      <c r="E58" s="26">
        <f t="shared" si="1"/>
        <v>38.617176557316625</v>
      </c>
    </row>
    <row r="59" spans="1:5" ht="15" customHeight="1">
      <c r="A59" s="23">
        <v>3232</v>
      </c>
      <c r="B59" s="24" t="s">
        <v>112</v>
      </c>
      <c r="C59" s="25">
        <v>245250</v>
      </c>
      <c r="D59" s="25">
        <v>60124.01</v>
      </c>
      <c r="E59" s="26">
        <f t="shared" si="1"/>
        <v>24.515396534148827</v>
      </c>
    </row>
    <row r="60" spans="1:5" ht="15" customHeight="1">
      <c r="A60" s="23">
        <v>3233</v>
      </c>
      <c r="B60" s="24" t="s">
        <v>114</v>
      </c>
      <c r="C60" s="25">
        <v>9050</v>
      </c>
      <c r="D60" s="25">
        <v>875</v>
      </c>
      <c r="E60" s="26">
        <f t="shared" si="1"/>
        <v>9.6685082872928181</v>
      </c>
    </row>
    <row r="61" spans="1:5" ht="15" customHeight="1">
      <c r="A61" s="23">
        <v>3234</v>
      </c>
      <c r="B61" s="24" t="s">
        <v>116</v>
      </c>
      <c r="C61" s="25">
        <v>9050</v>
      </c>
      <c r="D61" s="25">
        <v>1447.7</v>
      </c>
      <c r="E61" s="26">
        <f t="shared" si="1"/>
        <v>15.996685082872927</v>
      </c>
    </row>
    <row r="62" spans="1:5" ht="15" customHeight="1">
      <c r="A62" s="23">
        <v>3235</v>
      </c>
      <c r="B62" s="24" t="s">
        <v>214</v>
      </c>
      <c r="C62" s="25">
        <v>8040</v>
      </c>
      <c r="D62" s="25">
        <v>634.84</v>
      </c>
      <c r="E62" s="26">
        <f t="shared" si="1"/>
        <v>7.8960199004975129</v>
      </c>
    </row>
    <row r="63" spans="1:5" ht="15" customHeight="1">
      <c r="A63" s="23">
        <v>3236</v>
      </c>
      <c r="B63" s="24" t="s">
        <v>215</v>
      </c>
      <c r="C63" s="25">
        <v>5030</v>
      </c>
      <c r="D63" s="25">
        <v>1200</v>
      </c>
      <c r="E63" s="26">
        <f t="shared" si="1"/>
        <v>23.856858846918488</v>
      </c>
    </row>
    <row r="64" spans="1:5" ht="15" customHeight="1">
      <c r="A64" s="23">
        <v>3237</v>
      </c>
      <c r="B64" s="24" t="s">
        <v>122</v>
      </c>
      <c r="C64" s="25">
        <v>110450</v>
      </c>
      <c r="D64" s="25">
        <v>40317.78</v>
      </c>
      <c r="E64" s="26">
        <f t="shared" si="1"/>
        <v>36.503196016296968</v>
      </c>
    </row>
    <row r="65" spans="1:5" ht="15" customHeight="1">
      <c r="A65" s="23">
        <v>3238</v>
      </c>
      <c r="B65" s="24" t="s">
        <v>124</v>
      </c>
      <c r="C65" s="25">
        <v>7030</v>
      </c>
      <c r="D65" s="25">
        <v>1989.38</v>
      </c>
      <c r="E65" s="26">
        <f t="shared" si="1"/>
        <v>28.298435277382652</v>
      </c>
    </row>
    <row r="66" spans="1:5" ht="15" customHeight="1">
      <c r="A66" s="23">
        <v>3239</v>
      </c>
      <c r="B66" s="24" t="s">
        <v>126</v>
      </c>
      <c r="C66" s="25">
        <v>13600</v>
      </c>
      <c r="D66" s="25">
        <v>2570.7399999999998</v>
      </c>
      <c r="E66" s="26">
        <f t="shared" si="1"/>
        <v>18.902499999999996</v>
      </c>
    </row>
    <row r="67" spans="1:5" ht="15" customHeight="1">
      <c r="A67" s="19">
        <v>329</v>
      </c>
      <c r="B67" s="20" t="s">
        <v>130</v>
      </c>
      <c r="C67" s="21">
        <f>SUM(C68:C72)</f>
        <v>82210</v>
      </c>
      <c r="D67" s="21">
        <f>SUM(D68:D72)</f>
        <v>27641.41</v>
      </c>
      <c r="E67" s="22">
        <f t="shared" si="1"/>
        <v>33.622929084053034</v>
      </c>
    </row>
    <row r="68" spans="1:5" ht="15" customHeight="1">
      <c r="A68" s="23">
        <v>3291</v>
      </c>
      <c r="B68" s="24" t="s">
        <v>216</v>
      </c>
      <c r="C68" s="25">
        <v>0</v>
      </c>
      <c r="D68" s="25">
        <v>0</v>
      </c>
      <c r="E68" s="22"/>
    </row>
    <row r="69" spans="1:5" ht="15" customHeight="1">
      <c r="A69" s="23">
        <v>3292</v>
      </c>
      <c r="B69" s="24" t="s">
        <v>217</v>
      </c>
      <c r="C69" s="25">
        <v>60600</v>
      </c>
      <c r="D69" s="25">
        <v>23467.45</v>
      </c>
      <c r="E69" s="26">
        <f t="shared" ref="E69:E75" si="2">D69/C69*100</f>
        <v>38.725165016501649</v>
      </c>
    </row>
    <row r="70" spans="1:5" ht="15" customHeight="1">
      <c r="A70" s="23">
        <v>3293</v>
      </c>
      <c r="B70" s="24" t="s">
        <v>134</v>
      </c>
      <c r="C70" s="25">
        <v>10090</v>
      </c>
      <c r="D70" s="25">
        <v>313.95999999999998</v>
      </c>
      <c r="E70" s="26">
        <f t="shared" si="2"/>
        <v>3.111595639246779</v>
      </c>
    </row>
    <row r="71" spans="1:5" ht="15" customHeight="1">
      <c r="A71" s="23">
        <v>3295</v>
      </c>
      <c r="B71" s="24" t="s">
        <v>136</v>
      </c>
      <c r="C71" s="25">
        <v>6500</v>
      </c>
      <c r="D71" s="25">
        <v>3360</v>
      </c>
      <c r="E71" s="22">
        <f t="shared" si="2"/>
        <v>51.692307692307693</v>
      </c>
    </row>
    <row r="72" spans="1:5" ht="15" customHeight="1">
      <c r="A72" s="23">
        <v>3299</v>
      </c>
      <c r="B72" s="24" t="s">
        <v>130</v>
      </c>
      <c r="C72" s="25">
        <v>5020</v>
      </c>
      <c r="D72" s="25">
        <v>500</v>
      </c>
      <c r="E72" s="22">
        <f t="shared" si="2"/>
        <v>9.9601593625498008</v>
      </c>
    </row>
    <row r="73" spans="1:5" ht="15" customHeight="1">
      <c r="A73" s="19">
        <v>343</v>
      </c>
      <c r="B73" s="20" t="s">
        <v>141</v>
      </c>
      <c r="C73" s="21">
        <f>SUM(C74:C75)</f>
        <v>7035</v>
      </c>
      <c r="D73" s="21">
        <f>SUM(D74:D75)</f>
        <v>1631.72</v>
      </c>
      <c r="E73" s="22">
        <f t="shared" si="2"/>
        <v>23.194314143567876</v>
      </c>
    </row>
    <row r="74" spans="1:5" ht="15" customHeight="1">
      <c r="A74" s="23">
        <v>3431</v>
      </c>
      <c r="B74" s="24" t="s">
        <v>143</v>
      </c>
      <c r="C74" s="25">
        <v>4535</v>
      </c>
      <c r="D74" s="25">
        <v>1631.72</v>
      </c>
      <c r="E74" s="22">
        <f t="shared" si="2"/>
        <v>35.980595369349508</v>
      </c>
    </row>
    <row r="75" spans="1:5" ht="15" customHeight="1">
      <c r="A75" s="23">
        <v>3434</v>
      </c>
      <c r="B75" s="24" t="s">
        <v>218</v>
      </c>
      <c r="C75" s="25">
        <v>2500</v>
      </c>
      <c r="D75" s="25">
        <v>0</v>
      </c>
      <c r="E75" s="22">
        <f t="shared" si="2"/>
        <v>0</v>
      </c>
    </row>
    <row r="76" spans="1:5" ht="15" customHeight="1">
      <c r="A76" s="32" t="s">
        <v>210</v>
      </c>
      <c r="B76" s="33" t="s">
        <v>84</v>
      </c>
      <c r="C76" s="36">
        <f>C77</f>
        <v>31000</v>
      </c>
      <c r="D76" s="36">
        <f>D77</f>
        <v>0</v>
      </c>
      <c r="E76" s="35"/>
    </row>
    <row r="77" spans="1:5" ht="15" customHeight="1">
      <c r="A77" s="196" t="s">
        <v>219</v>
      </c>
      <c r="B77" s="196"/>
      <c r="C77" s="29">
        <f>C78+C80</f>
        <v>31000</v>
      </c>
      <c r="D77" s="29">
        <f>D78+D80</f>
        <v>0</v>
      </c>
      <c r="E77" s="28">
        <f>D77/C77*100</f>
        <v>0</v>
      </c>
    </row>
    <row r="78" spans="1:5" ht="15" customHeight="1">
      <c r="A78" s="19">
        <v>321</v>
      </c>
      <c r="B78" s="20" t="s">
        <v>200</v>
      </c>
      <c r="C78" s="30">
        <f>C79</f>
        <v>15000</v>
      </c>
      <c r="D78" s="30">
        <f>D79</f>
        <v>0</v>
      </c>
      <c r="E78" s="22"/>
    </row>
    <row r="79" spans="1:5" ht="15" customHeight="1">
      <c r="A79" s="23">
        <v>3211</v>
      </c>
      <c r="B79" s="24" t="s">
        <v>88</v>
      </c>
      <c r="C79" s="31">
        <v>15000</v>
      </c>
      <c r="D79" s="25"/>
      <c r="E79" s="26"/>
    </row>
    <row r="80" spans="1:5" ht="15" customHeight="1">
      <c r="A80" s="19">
        <v>322</v>
      </c>
      <c r="B80" s="20" t="s">
        <v>94</v>
      </c>
      <c r="C80" s="30">
        <f>C81</f>
        <v>16000</v>
      </c>
      <c r="D80" s="30">
        <f>D81</f>
        <v>0</v>
      </c>
      <c r="E80" s="22"/>
    </row>
    <row r="81" spans="1:5" ht="15" customHeight="1">
      <c r="A81" s="23">
        <v>3223</v>
      </c>
      <c r="B81" s="24" t="s">
        <v>100</v>
      </c>
      <c r="C81" s="31">
        <v>16000</v>
      </c>
      <c r="D81" s="25"/>
      <c r="E81" s="26"/>
    </row>
    <row r="82" spans="1:5" ht="24.95" customHeight="1">
      <c r="A82" s="32" t="s">
        <v>220</v>
      </c>
      <c r="B82" s="33" t="s">
        <v>221</v>
      </c>
      <c r="C82" s="34">
        <f>C83+C89+C97</f>
        <v>636335</v>
      </c>
      <c r="D82" s="34">
        <f>D83+D89+D97</f>
        <v>38250</v>
      </c>
      <c r="E82" s="35">
        <f>D82/C82*100</f>
        <v>6.0109847800293874</v>
      </c>
    </row>
    <row r="83" spans="1:5" ht="15" customHeight="1">
      <c r="A83" s="196" t="s">
        <v>222</v>
      </c>
      <c r="B83" s="196"/>
      <c r="C83" s="27">
        <f>C84</f>
        <v>295000</v>
      </c>
      <c r="D83" s="27">
        <f>D84</f>
        <v>38250</v>
      </c>
      <c r="E83" s="28">
        <f>D83/C83*100</f>
        <v>12.966101694915256</v>
      </c>
    </row>
    <row r="84" spans="1:5" ht="15" customHeight="1">
      <c r="A84" s="19">
        <v>422</v>
      </c>
      <c r="B84" s="20" t="s">
        <v>155</v>
      </c>
      <c r="C84" s="21">
        <f>SUM(C85:C88)</f>
        <v>295000</v>
      </c>
      <c r="D84" s="21">
        <f>SUM(D85:D88)</f>
        <v>38250</v>
      </c>
      <c r="E84" s="22">
        <f>D84/C84*100</f>
        <v>12.966101694915256</v>
      </c>
    </row>
    <row r="85" spans="1:5" ht="15" customHeight="1">
      <c r="A85" s="23" t="s">
        <v>223</v>
      </c>
      <c r="B85" s="24" t="s">
        <v>156</v>
      </c>
      <c r="C85" s="25">
        <v>35000</v>
      </c>
      <c r="D85" s="25"/>
      <c r="E85" s="26">
        <f>D85:D88/C85:C88*100</f>
        <v>0</v>
      </c>
    </row>
    <row r="86" spans="1:5" ht="15" customHeight="1">
      <c r="A86" s="23">
        <v>4222</v>
      </c>
      <c r="B86" s="24" t="s">
        <v>158</v>
      </c>
      <c r="C86" s="25">
        <v>60000</v>
      </c>
      <c r="D86" s="25"/>
      <c r="E86" s="26"/>
    </row>
    <row r="87" spans="1:5" ht="15" customHeight="1">
      <c r="A87" s="23">
        <v>4223</v>
      </c>
      <c r="B87" s="24" t="s">
        <v>160</v>
      </c>
      <c r="C87" s="25">
        <v>170000</v>
      </c>
      <c r="D87" s="25">
        <v>38250</v>
      </c>
      <c r="E87" s="26">
        <f>D87/C87*100</f>
        <v>22.5</v>
      </c>
    </row>
    <row r="88" spans="1:5" ht="15" customHeight="1">
      <c r="A88" s="23" t="s">
        <v>163</v>
      </c>
      <c r="B88" s="24" t="s">
        <v>164</v>
      </c>
      <c r="C88" s="25">
        <v>30000</v>
      </c>
      <c r="D88" s="25"/>
      <c r="E88" s="26"/>
    </row>
    <row r="89" spans="1:5" ht="15" customHeight="1">
      <c r="A89" s="196" t="s">
        <v>224</v>
      </c>
      <c r="B89" s="196"/>
      <c r="C89" s="27">
        <f>C90+C92</f>
        <v>90010</v>
      </c>
      <c r="D89" s="29">
        <f>D90</f>
        <v>0</v>
      </c>
      <c r="E89" s="28">
        <v>0</v>
      </c>
    </row>
    <row r="90" spans="1:5" ht="15" customHeight="1">
      <c r="A90" s="19">
        <v>322</v>
      </c>
      <c r="B90" s="20" t="s">
        <v>225</v>
      </c>
      <c r="C90" s="21">
        <f>C91</f>
        <v>30010</v>
      </c>
      <c r="D90" s="30">
        <f>D91</f>
        <v>0</v>
      </c>
      <c r="E90" s="22">
        <v>0</v>
      </c>
    </row>
    <row r="91" spans="1:5" ht="15" customHeight="1">
      <c r="A91" s="23">
        <v>3227</v>
      </c>
      <c r="B91" s="24" t="s">
        <v>207</v>
      </c>
      <c r="C91" s="25">
        <v>30010</v>
      </c>
      <c r="D91" s="25"/>
      <c r="E91" s="26">
        <v>0</v>
      </c>
    </row>
    <row r="92" spans="1:5" ht="15" customHeight="1">
      <c r="A92" s="19" t="s">
        <v>154</v>
      </c>
      <c r="B92" s="20" t="s">
        <v>155</v>
      </c>
      <c r="C92" s="21">
        <f>C93+C94+C95+C96</f>
        <v>60000</v>
      </c>
      <c r="D92" s="30">
        <f>D93+D94+D95+D96</f>
        <v>0</v>
      </c>
      <c r="E92" s="22">
        <v>0</v>
      </c>
    </row>
    <row r="93" spans="1:5" ht="15" customHeight="1">
      <c r="A93" s="23" t="s">
        <v>223</v>
      </c>
      <c r="B93" s="24" t="s">
        <v>156</v>
      </c>
      <c r="C93" s="25"/>
      <c r="D93" s="25"/>
      <c r="E93" s="26">
        <v>0</v>
      </c>
    </row>
    <row r="94" spans="1:5" ht="15" customHeight="1">
      <c r="A94" s="23" t="s">
        <v>157</v>
      </c>
      <c r="B94" s="24" t="s">
        <v>158</v>
      </c>
      <c r="C94" s="25"/>
      <c r="D94" s="25"/>
      <c r="E94" s="26">
        <v>0</v>
      </c>
    </row>
    <row r="95" spans="1:5" ht="15" customHeight="1">
      <c r="A95" s="23" t="s">
        <v>159</v>
      </c>
      <c r="B95" s="24" t="s">
        <v>160</v>
      </c>
      <c r="C95" s="25">
        <v>40000</v>
      </c>
      <c r="D95" s="25"/>
      <c r="E95" s="26">
        <v>0</v>
      </c>
    </row>
    <row r="96" spans="1:5" ht="15" customHeight="1">
      <c r="A96" s="23">
        <v>4227</v>
      </c>
      <c r="B96" s="24" t="s">
        <v>164</v>
      </c>
      <c r="C96" s="25">
        <v>20000</v>
      </c>
      <c r="D96" s="25"/>
      <c r="E96" s="26">
        <v>0</v>
      </c>
    </row>
    <row r="97" spans="1:5" ht="15" customHeight="1">
      <c r="A97" s="196" t="s">
        <v>226</v>
      </c>
      <c r="B97" s="196"/>
      <c r="C97" s="27">
        <f>C98</f>
        <v>251325</v>
      </c>
      <c r="D97" s="29">
        <f>D98</f>
        <v>0</v>
      </c>
      <c r="E97" s="28">
        <v>0</v>
      </c>
    </row>
    <row r="98" spans="1:5" ht="15" customHeight="1">
      <c r="A98" s="19" t="s">
        <v>154</v>
      </c>
      <c r="B98" s="20" t="s">
        <v>155</v>
      </c>
      <c r="C98" s="21">
        <f>C99</f>
        <v>251325</v>
      </c>
      <c r="D98" s="30">
        <f>D99</f>
        <v>0</v>
      </c>
      <c r="E98" s="22">
        <v>0</v>
      </c>
    </row>
    <row r="99" spans="1:5" ht="15" customHeight="1">
      <c r="A99" s="23" t="s">
        <v>163</v>
      </c>
      <c r="B99" s="24" t="s">
        <v>160</v>
      </c>
      <c r="C99" s="25">
        <v>251325</v>
      </c>
      <c r="D99" s="25">
        <v>0</v>
      </c>
      <c r="E99" s="26">
        <v>0</v>
      </c>
    </row>
    <row r="102" spans="1:5">
      <c r="A102" t="s">
        <v>227</v>
      </c>
    </row>
    <row r="103" spans="1:5">
      <c r="A103" t="s">
        <v>230</v>
      </c>
    </row>
    <row r="105" spans="1:5">
      <c r="C105" s="195" t="s">
        <v>229</v>
      </c>
      <c r="D105" s="195"/>
      <c r="E105" s="195"/>
    </row>
  </sheetData>
  <mergeCells count="11">
    <mergeCell ref="A51:B51"/>
    <mergeCell ref="A2:E3"/>
    <mergeCell ref="A8:B8"/>
    <mergeCell ref="A9:B9"/>
    <mergeCell ref="A22:B22"/>
    <mergeCell ref="A41:B41"/>
    <mergeCell ref="C105:E105"/>
    <mergeCell ref="A77:B77"/>
    <mergeCell ref="A83:B83"/>
    <mergeCell ref="A89:B89"/>
    <mergeCell ref="A97:B9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SAŽETAK</vt:lpstr>
      <vt:lpstr>OPĆI DIO</vt:lpstr>
      <vt:lpstr>POSEBNI DIO (1)</vt:lpstr>
      <vt:lpstr>POSEBNI DIO (2)</vt:lpstr>
      <vt:lpstr>'OPĆI DIO'!Podrucje_ispisa</vt:lpstr>
      <vt:lpstr>'POSEBNI DIO (1)'!Podrucje_ispisa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aberibak</dc:creator>
  <cp:lastModifiedBy>Korisnik</cp:lastModifiedBy>
  <cp:lastPrinted>2022-08-03T14:44:09Z</cp:lastPrinted>
  <dcterms:created xsi:type="dcterms:W3CDTF">2017-11-16T11:13:00Z</dcterms:created>
  <dcterms:modified xsi:type="dcterms:W3CDTF">2022-08-03T14:46:42Z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32311A7CE7324042B9CF5ED0A86682A3</vt:lpwstr>
  </property>
  <property fmtid="{D5CDD505-2E9C-101B-9397-08002B2CF9AE}" pid="3" name="KSOProductBuildVer">
    <vt:lpwstr>1033-11.2.0.11191</vt:lpwstr>
  </property>
</Properties>
</file>