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JVP\Stari D\JVP GRADA SAMOBORA, OD 2022\400 FINANCIJSKO PLANSKI DOKUMENTI\400-01 Finacijski planovi\2024-2026\Financijski plan 2024-2026\"/>
    </mc:Choice>
  </mc:AlternateContent>
  <xr:revisionPtr revIDLastSave="0" documentId="13_ncr:1_{270FF7DF-3F8F-4F0B-82EA-BA6ED4A68670}" xr6:coauthVersionLast="47" xr6:coauthVersionMax="47" xr10:uidLastSave="{00000000-0000-0000-0000-000000000000}"/>
  <bookViews>
    <workbookView xWindow="-120" yWindow="-120" windowWidth="29040" windowHeight="15840" firstSheet="2" activeTab="6" xr2:uid="{00000000-000D-0000-FFFF-FFFF00000000}"/>
  </bookViews>
  <sheets>
    <sheet name="SAŽETAK" sheetId="8" r:id="rId1"/>
    <sheet name=" Račun prihoda i rashoda" sheetId="9" r:id="rId2"/>
    <sheet name="Prihodi i rashodi po izvorima" sheetId="10" r:id="rId3"/>
    <sheet name="Rashodi prema funkcijskoj kl" sheetId="5" r:id="rId4"/>
    <sheet name="Račun financiranja" sheetId="11" r:id="rId5"/>
    <sheet name="Račun financiranja po izvorima" sheetId="12" r:id="rId6"/>
    <sheet name="POSEBNI DIO" sheetId="7" r:id="rId7"/>
  </sheets>
  <calcPr calcId="191029"/>
</workbook>
</file>

<file path=xl/calcChain.xml><?xml version="1.0" encoding="utf-8"?>
<calcChain xmlns="http://schemas.openxmlformats.org/spreadsheetml/2006/main">
  <c r="G57" i="7" l="1"/>
  <c r="F57" i="7"/>
  <c r="E57" i="7"/>
  <c r="D57" i="7"/>
  <c r="D55" i="7"/>
  <c r="G54" i="7"/>
  <c r="F54" i="7"/>
  <c r="E54" i="7"/>
  <c r="D54" i="7"/>
  <c r="G52" i="7"/>
  <c r="F52" i="7"/>
  <c r="E52" i="7"/>
  <c r="D52" i="7"/>
  <c r="G50" i="7"/>
  <c r="F50" i="7"/>
  <c r="E50" i="7"/>
  <c r="E49" i="7" s="1"/>
  <c r="E45" i="7" s="1"/>
  <c r="D50" i="7"/>
  <c r="C50" i="7"/>
  <c r="G49" i="7"/>
  <c r="F49" i="7"/>
  <c r="F45" i="7" s="1"/>
  <c r="D49" i="7"/>
  <c r="C49" i="7"/>
  <c r="G47" i="7"/>
  <c r="G46" i="7" s="1"/>
  <c r="G45" i="7" s="1"/>
  <c r="F47" i="7"/>
  <c r="E47" i="7"/>
  <c r="D47" i="7"/>
  <c r="C47" i="7"/>
  <c r="C46" i="7" s="1"/>
  <c r="C45" i="7" s="1"/>
  <c r="F46" i="7"/>
  <c r="E46" i="7"/>
  <c r="D46" i="7"/>
  <c r="D45" i="7" s="1"/>
  <c r="C43" i="7"/>
  <c r="G41" i="7"/>
  <c r="G40" i="7" s="1"/>
  <c r="F41" i="7"/>
  <c r="E41" i="7"/>
  <c r="D41" i="7"/>
  <c r="C41" i="7"/>
  <c r="C40" i="7" s="1"/>
  <c r="F40" i="7"/>
  <c r="E40" i="7"/>
  <c r="D40" i="7"/>
  <c r="G38" i="7"/>
  <c r="F38" i="7"/>
  <c r="E38" i="7"/>
  <c r="E37" i="7" s="1"/>
  <c r="D38" i="7"/>
  <c r="C38" i="7"/>
  <c r="G37" i="7"/>
  <c r="F37" i="7"/>
  <c r="D37" i="7"/>
  <c r="C37" i="7"/>
  <c r="G34" i="7"/>
  <c r="G33" i="7" s="1"/>
  <c r="F34" i="7"/>
  <c r="E34" i="7"/>
  <c r="D34" i="7"/>
  <c r="C34" i="7"/>
  <c r="C33" i="7" s="1"/>
  <c r="F33" i="7"/>
  <c r="E33" i="7"/>
  <c r="D33" i="7"/>
  <c r="D28" i="7" s="1"/>
  <c r="G30" i="7"/>
  <c r="F30" i="7"/>
  <c r="E30" i="7"/>
  <c r="E29" i="7" s="1"/>
  <c r="E28" i="7" s="1"/>
  <c r="D30" i="7"/>
  <c r="C30" i="7"/>
  <c r="G29" i="7"/>
  <c r="F29" i="7"/>
  <c r="F28" i="7" s="1"/>
  <c r="D29" i="7"/>
  <c r="C29" i="7"/>
  <c r="F26" i="7"/>
  <c r="C26" i="7"/>
  <c r="C25" i="7" s="1"/>
  <c r="C20" i="7" s="1"/>
  <c r="G25" i="7"/>
  <c r="E25" i="7"/>
  <c r="E20" i="7" s="1"/>
  <c r="G22" i="7"/>
  <c r="F22" i="7"/>
  <c r="E22" i="7"/>
  <c r="D22" i="7"/>
  <c r="C22" i="7"/>
  <c r="G21" i="7"/>
  <c r="F21" i="7"/>
  <c r="F20" i="7" s="1"/>
  <c r="F19" i="7" s="1"/>
  <c r="E21" i="7"/>
  <c r="D21" i="7"/>
  <c r="C21" i="7"/>
  <c r="G20" i="7"/>
  <c r="G16" i="7"/>
  <c r="F16" i="7"/>
  <c r="E16" i="7"/>
  <c r="C16" i="7"/>
  <c r="G14" i="7"/>
  <c r="F14" i="7"/>
  <c r="E14" i="7"/>
  <c r="C14" i="7"/>
  <c r="G12" i="7"/>
  <c r="F12" i="7"/>
  <c r="E12" i="7"/>
  <c r="C12" i="7"/>
  <c r="G10" i="7"/>
  <c r="F10" i="7"/>
  <c r="E10" i="7"/>
  <c r="C10" i="7"/>
  <c r="G8" i="7"/>
  <c r="F8" i="7"/>
  <c r="E8" i="7"/>
  <c r="C8" i="7"/>
  <c r="G7" i="7"/>
  <c r="F7" i="7"/>
  <c r="E7" i="7"/>
  <c r="D7" i="7"/>
  <c r="C7" i="7"/>
  <c r="F35" i="10"/>
  <c r="E35" i="10"/>
  <c r="D35" i="10"/>
  <c r="C35" i="10"/>
  <c r="B35" i="10"/>
  <c r="F33" i="10"/>
  <c r="E33" i="10"/>
  <c r="D33" i="10"/>
  <c r="C33" i="10"/>
  <c r="B33" i="10"/>
  <c r="F31" i="10"/>
  <c r="E31" i="10"/>
  <c r="E26" i="10" s="1"/>
  <c r="D31" i="10"/>
  <c r="C31" i="10"/>
  <c r="B31" i="10"/>
  <c r="F29" i="10"/>
  <c r="F26" i="10" s="1"/>
  <c r="E29" i="10"/>
  <c r="D29" i="10"/>
  <c r="C29" i="10"/>
  <c r="B29" i="10"/>
  <c r="B26" i="10" s="1"/>
  <c r="F27" i="10"/>
  <c r="E27" i="10"/>
  <c r="D27" i="10"/>
  <c r="C27" i="10"/>
  <c r="C26" i="10" s="1"/>
  <c r="B27" i="10"/>
  <c r="D26" i="10"/>
  <c r="F19" i="10"/>
  <c r="E19" i="10"/>
  <c r="D19" i="10"/>
  <c r="C19" i="10"/>
  <c r="B19" i="10"/>
  <c r="F17" i="10"/>
  <c r="E17" i="10"/>
  <c r="D17" i="10"/>
  <c r="C17" i="10"/>
  <c r="B17" i="10"/>
  <c r="F15" i="10"/>
  <c r="E15" i="10"/>
  <c r="D15" i="10"/>
  <c r="C15" i="10"/>
  <c r="C10" i="10" s="1"/>
  <c r="B15" i="10"/>
  <c r="F13" i="10"/>
  <c r="E13" i="10"/>
  <c r="D13" i="10"/>
  <c r="D10" i="10" s="1"/>
  <c r="C13" i="10"/>
  <c r="B13" i="10"/>
  <c r="F11" i="10"/>
  <c r="E11" i="10"/>
  <c r="E10" i="10" s="1"/>
  <c r="D11" i="10"/>
  <c r="C11" i="10"/>
  <c r="B11" i="10"/>
  <c r="F10" i="10"/>
  <c r="B10" i="10"/>
  <c r="H75" i="9"/>
  <c r="G75" i="9"/>
  <c r="F75" i="9"/>
  <c r="E75" i="9"/>
  <c r="E74" i="9" s="1"/>
  <c r="E73" i="9" s="1"/>
  <c r="D75" i="9"/>
  <c r="H74" i="9"/>
  <c r="G74" i="9"/>
  <c r="F74" i="9"/>
  <c r="F73" i="9" s="1"/>
  <c r="D74" i="9"/>
  <c r="H73" i="9"/>
  <c r="G73" i="9"/>
  <c r="D73" i="9"/>
  <c r="H69" i="9"/>
  <c r="H68" i="9" s="1"/>
  <c r="G69" i="9"/>
  <c r="F69" i="9"/>
  <c r="E69" i="9"/>
  <c r="D69" i="9"/>
  <c r="D68" i="9" s="1"/>
  <c r="G68" i="9"/>
  <c r="F68" i="9"/>
  <c r="E68" i="9"/>
  <c r="H63" i="9"/>
  <c r="G63" i="9"/>
  <c r="F63" i="9"/>
  <c r="E63" i="9"/>
  <c r="D63" i="9"/>
  <c r="H52" i="9"/>
  <c r="G52" i="9"/>
  <c r="G40" i="9" s="1"/>
  <c r="F52" i="9"/>
  <c r="E52" i="9"/>
  <c r="D52" i="9"/>
  <c r="H45" i="9"/>
  <c r="H40" i="9" s="1"/>
  <c r="G45" i="9"/>
  <c r="F45" i="9"/>
  <c r="E45" i="9"/>
  <c r="D45" i="9"/>
  <c r="D40" i="9" s="1"/>
  <c r="H41" i="9"/>
  <c r="G41" i="9"/>
  <c r="F41" i="9"/>
  <c r="E41" i="9"/>
  <c r="E40" i="9" s="1"/>
  <c r="D41" i="9"/>
  <c r="F40" i="9"/>
  <c r="H37" i="9"/>
  <c r="G37" i="9"/>
  <c r="G31" i="9" s="1"/>
  <c r="G30" i="9" s="1"/>
  <c r="G29" i="9" s="1"/>
  <c r="F37" i="9"/>
  <c r="E37" i="9"/>
  <c r="D37" i="9"/>
  <c r="H35" i="9"/>
  <c r="H31" i="9" s="1"/>
  <c r="H30" i="9" s="1"/>
  <c r="H29" i="9" s="1"/>
  <c r="G35" i="9"/>
  <c r="F35" i="9"/>
  <c r="E35" i="9"/>
  <c r="D35" i="9"/>
  <c r="D31" i="9" s="1"/>
  <c r="D30" i="9" s="1"/>
  <c r="D29" i="9" s="1"/>
  <c r="H32" i="9"/>
  <c r="G32" i="9"/>
  <c r="F32" i="9"/>
  <c r="E32" i="9"/>
  <c r="E31" i="9" s="1"/>
  <c r="E30" i="9" s="1"/>
  <c r="E29" i="9" s="1"/>
  <c r="D32" i="9"/>
  <c r="F31" i="9"/>
  <c r="F30" i="9" s="1"/>
  <c r="F29" i="9" s="1"/>
  <c r="H19" i="9"/>
  <c r="G19" i="9"/>
  <c r="F19" i="9"/>
  <c r="E19" i="9"/>
  <c r="D19" i="9"/>
  <c r="H16" i="9"/>
  <c r="G16" i="9"/>
  <c r="G11" i="9" s="1"/>
  <c r="G10" i="9" s="1"/>
  <c r="F16" i="9"/>
  <c r="F11" i="9" s="1"/>
  <c r="F10" i="9" s="1"/>
  <c r="E16" i="9"/>
  <c r="D16" i="9"/>
  <c r="E14" i="9"/>
  <c r="H12" i="9"/>
  <c r="H11" i="9" s="1"/>
  <c r="H10" i="9" s="1"/>
  <c r="G12" i="9"/>
  <c r="F12" i="9"/>
  <c r="E12" i="9"/>
  <c r="D12" i="9"/>
  <c r="D11" i="9" s="1"/>
  <c r="E11" i="9"/>
  <c r="E10" i="9" s="1"/>
  <c r="J35" i="8"/>
  <c r="F35" i="8"/>
  <c r="G34" i="8"/>
  <c r="J29" i="8"/>
  <c r="I29" i="8"/>
  <c r="H29" i="8"/>
  <c r="G29" i="8"/>
  <c r="F29" i="8"/>
  <c r="J21" i="8"/>
  <c r="I21" i="8"/>
  <c r="H21" i="8"/>
  <c r="G21" i="8"/>
  <c r="F21" i="8"/>
  <c r="J14" i="8"/>
  <c r="F14" i="8"/>
  <c r="J11" i="8"/>
  <c r="I11" i="8"/>
  <c r="I35" i="8" s="1"/>
  <c r="H11" i="8"/>
  <c r="H35" i="8" s="1"/>
  <c r="G11" i="8"/>
  <c r="G35" i="8" s="1"/>
  <c r="F11" i="8"/>
  <c r="J8" i="8"/>
  <c r="J34" i="8" s="1"/>
  <c r="J36" i="8" s="1"/>
  <c r="I8" i="8"/>
  <c r="I14" i="8" s="1"/>
  <c r="H8" i="8"/>
  <c r="H14" i="8" s="1"/>
  <c r="G8" i="8"/>
  <c r="F8" i="8"/>
  <c r="F34" i="8" s="1"/>
  <c r="F36" i="8" s="1"/>
  <c r="G36" i="8" l="1"/>
  <c r="E19" i="7"/>
  <c r="C28" i="7"/>
  <c r="C19" i="7" s="1"/>
  <c r="G28" i="7"/>
  <c r="G19" i="7" s="1"/>
  <c r="G14" i="8"/>
  <c r="H34" i="8"/>
  <c r="H36" i="8" s="1"/>
  <c r="I34" i="8"/>
  <c r="I36" i="8" s="1"/>
  <c r="D10" i="9"/>
</calcChain>
</file>

<file path=xl/sharedStrings.xml><?xml version="1.0" encoding="utf-8"?>
<sst xmlns="http://schemas.openxmlformats.org/spreadsheetml/2006/main" count="313" uniqueCount="169">
  <si>
    <t>ČLANAK 1.</t>
  </si>
  <si>
    <t>I. OPĆI DIO</t>
  </si>
  <si>
    <t>A) SAŽETAK RAČUNA PRIHODA I RASHODA</t>
  </si>
  <si>
    <t>Brojčana oznaka i naziv</t>
  </si>
  <si>
    <t>Izvršenje 
2022.*</t>
  </si>
  <si>
    <t>Plan 
2023.</t>
  </si>
  <si>
    <t>Plan 
za 2024.</t>
  </si>
  <si>
    <t>Projekcija 
za 2025.</t>
  </si>
  <si>
    <t>Projekcija 
za 2026.</t>
  </si>
  <si>
    <t>PRIHODI UKUPNO</t>
  </si>
  <si>
    <t>Prihodi poslovanja</t>
  </si>
  <si>
    <t>Prihodi od prodaje nefinancijske imovine</t>
  </si>
  <si>
    <t>RASHODI UKUPNO</t>
  </si>
  <si>
    <t>Rashodi poslovanja</t>
  </si>
  <si>
    <t>Rashodi za nabavu nefinancijske imovine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</si>
  <si>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</si>
  <si>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</si>
  <si>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</si>
  <si>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</si>
  <si>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</si>
  <si>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</si>
  <si>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UKUPAN DONOS VIŠKA / MANJKA IZ PRETHODNE(IH) GODINE***</t>
  </si>
  <si>
    <t>Višak prihoda iz prethodne godine koji će se rasporediti</t>
  </si>
  <si>
    <t>Manjak prihoda iz prethodne godine za pokriće</t>
  </si>
  <si>
    <r>
      <rPr>
        <b/>
        <sz val="11"/>
        <rFont val="Times New Roman"/>
        <charset val="238"/>
      </rPr>
      <t>RAZLIKA</t>
    </r>
    <r>
      <rPr>
        <b/>
        <sz val="11"/>
        <color indexed="8"/>
        <rFont val="Times New Roman"/>
        <charset val="238"/>
      </rPr>
      <t xml:space="preserve"> VIŠAK / MANJAK IZ PRETHODNE(IH) GODINE KOJI ĆE SE RASPOREDITI / POKRITI</t>
    </r>
  </si>
  <si>
    <t>UKUPNO FINANCIJSKI PLAN (A.+B.+C.)</t>
  </si>
  <si>
    <t>Naziv</t>
  </si>
  <si>
    <t>PRIHODI, PRIMICI I VIŠAK</t>
  </si>
  <si>
    <t>RASHODI, IZDACI I MANJAK</t>
  </si>
  <si>
    <t>RAZLIKA</t>
  </si>
  <si>
    <t>* Napomena: Iznosi u stupcima Izvršenje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</si>
  <si>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</si>
  <si>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ČLANAK 2</t>
  </si>
  <si>
    <t xml:space="preserve">A. RAČUN PRIHODA I RASHODA </t>
  </si>
  <si>
    <t>PRIHODI POSLOVANJA PREMA EKONOMSKOJ KLASIFIKACIJI</t>
  </si>
  <si>
    <t>Razred</t>
  </si>
  <si>
    <t>Skupina</t>
  </si>
  <si>
    <t>Naziv prihoda</t>
  </si>
  <si>
    <t>Izvršenje 2022.</t>
  </si>
  <si>
    <t>Plan 2023.</t>
  </si>
  <si>
    <t>Plan za 2024.</t>
  </si>
  <si>
    <t>Pomoći iz inozemstva i od subjekata unutar općeg proračuna</t>
  </si>
  <si>
    <t>JVP-prihodi od pomoći</t>
  </si>
  <si>
    <t>Prihod od imovine</t>
  </si>
  <si>
    <t>JVP-prihod od kamata</t>
  </si>
  <si>
    <t>Prihod od prodaje proizvoda, robe i pruženih usluga</t>
  </si>
  <si>
    <t>JVP-vlastiti prihod</t>
  </si>
  <si>
    <t>JVP-prihod od donacije</t>
  </si>
  <si>
    <t>Prihodi iz nadležnog proračuna i od HZZO-a temeljem ugovornih obveza</t>
  </si>
  <si>
    <t>GRAD SAMOBOR- Opći prihodi i primici</t>
  </si>
  <si>
    <t>GRAD SAMOBOR-Posebne namjene</t>
  </si>
  <si>
    <t>GRAD SAMOBOR-Opći prihodi i primici</t>
  </si>
  <si>
    <t>RASHODI POSLOVANJA PREMA EKONOMSKOJ KLASIFIKACIJI</t>
  </si>
  <si>
    <t>Naziv rashoda</t>
  </si>
  <si>
    <t>Rashodi za zaposlene</t>
  </si>
  <si>
    <t>Plaće (bruto)</t>
  </si>
  <si>
    <t>3111</t>
  </si>
  <si>
    <t>JVP - plaće za redovan rad</t>
  </si>
  <si>
    <t>3113</t>
  </si>
  <si>
    <t>JVP - Plaće za prekovremeni rad</t>
  </si>
  <si>
    <t>Ostali rashodi za zaposlene</t>
  </si>
  <si>
    <t xml:space="preserve">Ostali rashodi za zaposlene
</t>
  </si>
  <si>
    <t>Doprinos na plaće</t>
  </si>
  <si>
    <t>Doprinos za mirovinsko osiguranje</t>
  </si>
  <si>
    <t>Doprinos za zdravstveno osiguranje</t>
  </si>
  <si>
    <t>Materijalni rashodi</t>
  </si>
  <si>
    <t>Naknade troškova zaposlenima</t>
  </si>
  <si>
    <t>Službena putovanja</t>
  </si>
  <si>
    <t>Naknada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</si>
  <si>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</si>
  <si>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</si>
  <si>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</si>
  <si>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sirovina</t>
  </si>
  <si>
    <t>Energija</t>
  </si>
  <si>
    <t>Materijal i dijelovi za tekuće i investicisko održavanje</t>
  </si>
  <si>
    <t>Sitni inventar i auto gume</t>
  </si>
  <si>
    <t>Službena, radna i zaštitna odjeća i obuća</t>
  </si>
  <si>
    <t>Rashodi za usluge</t>
  </si>
  <si>
    <t>Usluge telefona, pošte,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</si>
  <si>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</si>
  <si>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</si>
  <si>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</si>
  <si>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</si>
  <si>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</si>
  <si>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</si>
  <si>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</si>
  <si>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</si>
  <si>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</si>
  <si>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</si>
  <si>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Premija osiguranja</t>
  </si>
  <si>
    <t>Reprezentacija</t>
  </si>
  <si>
    <t>Pristojbe i naknade</t>
  </si>
  <si>
    <t>Financijski rashodi</t>
  </si>
  <si>
    <t>Bankarske usluge i usluge platnog prometa</t>
  </si>
  <si>
    <t>Ostali nespomenuti financijski rashodi</t>
  </si>
  <si>
    <t>Zatezne kamate</t>
  </si>
  <si>
    <t>Rashodi za nabavu proizvedene dugotrajne imovine</t>
  </si>
  <si>
    <t>Postrojena i oprema</t>
  </si>
  <si>
    <t>Uredska oprema i namještaj</t>
  </si>
  <si>
    <t>Komunikacijska oprema</t>
  </si>
  <si>
    <t>Oprema za održavanje i zaštitu</t>
  </si>
  <si>
    <t>Medicinska i laboratoriska oprema</t>
  </si>
  <si>
    <t>Sportska i glazbena oprema</t>
  </si>
  <si>
    <t>Uređaji, strojevi i oprema za ostale namjene</t>
  </si>
  <si>
    <t>Prijevozna sredstva u cestovnom prometu</t>
  </si>
  <si>
    <t>ČLANAK 3.</t>
  </si>
  <si>
    <t>PRIHODI POSLOVANJA PREMA IZVORIMA FINANCIRANJA</t>
  </si>
  <si>
    <t>1 Opći prihodi i primici</t>
  </si>
  <si>
    <t xml:space="preserve">  1.1 Opći prihodi i primici</t>
  </si>
  <si>
    <t>2 Vlastiti prihod</t>
  </si>
  <si>
    <t xml:space="preserve"> 2.2 Vlastiti prihod</t>
  </si>
  <si>
    <t>3 Posebne namjene</t>
  </si>
  <si>
    <t xml:space="preserve"> 3.1.Posebne namjene</t>
  </si>
  <si>
    <t>4 Prihodi od pomoći</t>
  </si>
  <si>
    <t xml:space="preserve"> 4.6. Prihod od pomoći</t>
  </si>
  <si>
    <t>5 Prihodi od donacija</t>
  </si>
  <si>
    <t xml:space="preserve"> 5.2. Prihodi od donacija</t>
  </si>
  <si>
    <t>RASHODI POSLOVANJA PREMA IZVORIMA FINANCIRANJA</t>
  </si>
  <si>
    <t>ČLANAK 4.</t>
  </si>
  <si>
    <t>RASHODI PREMA FUNKCIJSKOJ KLASIFIKACIJI</t>
  </si>
  <si>
    <t>BROJČANA OZNAKA I NAZIV</t>
  </si>
  <si>
    <t>UKUPNI RASHODI</t>
  </si>
  <si>
    <t>03 Javni red i sigurnost</t>
  </si>
  <si>
    <t>032 Usluge protupožarne zaštite</t>
  </si>
  <si>
    <t>ČLANAK 5.</t>
  </si>
  <si>
    <t>B. RAČUN FINANCIRANJA PREMA EKONOMSKOJ KLASIFIKACIJI</t>
  </si>
  <si>
    <t>PRIMICI UKUPNO</t>
  </si>
  <si>
    <t>IZDACI UKUPNO</t>
  </si>
  <si>
    <t>ČLANAK 6.</t>
  </si>
  <si>
    <t>B. RAČUN FINANCIRANJA PREMA IZVORIMA FINANCIRANJA</t>
  </si>
  <si>
    <t>ČLANAK 7.</t>
  </si>
  <si>
    <t>II POSEBNI DIO</t>
  </si>
  <si>
    <t>IZVJEŠTAJ O PROGRAMSKOJ KLASIFIKACIJI</t>
  </si>
  <si>
    <t>UKUPNI RASHODI I IZDACI</t>
  </si>
  <si>
    <t>Šifra</t>
  </si>
  <si>
    <t xml:space="preserve">Naziv </t>
  </si>
  <si>
    <t>PROR.KORISNIK 27126 JAVNA VATROGASNA POSTRPJBA GRADA SAMOBORA</t>
  </si>
  <si>
    <t>Izvor1.</t>
  </si>
  <si>
    <t>OPĆI PRIHODI I PRIMICI</t>
  </si>
  <si>
    <t>Izvor 1.1.</t>
  </si>
  <si>
    <t>GRAD SAMOBOR-  Opći prihodi i  primici</t>
  </si>
  <si>
    <t>Izvor 2.</t>
  </si>
  <si>
    <t>VLASTITI PRIHODI</t>
  </si>
  <si>
    <t>Izvor 2.2.</t>
  </si>
  <si>
    <t>JAVNA VATROGASNA POSTROJBA- VLASTITI PRIHODI</t>
  </si>
  <si>
    <t>Izvor 3.</t>
  </si>
  <si>
    <t>PRIHODI ZA POSEBNE NAMJENE</t>
  </si>
  <si>
    <t>Izvor 3.1.</t>
  </si>
  <si>
    <t>GRAD SAMOBOR-POSEBNE NAMJENE</t>
  </si>
  <si>
    <t>Izvor 4.</t>
  </si>
  <si>
    <t>POMOĆI</t>
  </si>
  <si>
    <t>Izvor 4.6.</t>
  </si>
  <si>
    <t>JAVNA VATROGASNA POSTROJBA - PRIHODI OD POMOĆI</t>
  </si>
  <si>
    <t>Izvor 5.</t>
  </si>
  <si>
    <t>DONACIJE</t>
  </si>
  <si>
    <t>Izvor 5.2.</t>
  </si>
  <si>
    <t>JAVNA VATROGASNA POSTROJBA-PRIHODI OD DONACIJA</t>
  </si>
  <si>
    <t>3035</t>
  </si>
  <si>
    <t>ZAŠTITA OD POŽARA I CIVILNA ZAŠTITA</t>
  </si>
  <si>
    <t>A303501</t>
  </si>
  <si>
    <t>31</t>
  </si>
  <si>
    <t>32</t>
  </si>
  <si>
    <t>RASHODI POSLOVANJA</t>
  </si>
  <si>
    <t>A303502</t>
  </si>
  <si>
    <t>5.2.</t>
  </si>
  <si>
    <t>K303501</t>
  </si>
  <si>
    <t>Nabava opreme i vozila</t>
  </si>
  <si>
    <t>Rashodi za nabavu nefinancijske  dugotrajne imovine</t>
  </si>
  <si>
    <t>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</si>
</sst>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1A]#,##0.00;\-\ #,##0.00"/>
    <numFmt numFmtId="165" formatCode="[$-1041A]#,##0;\-\ #,##0"/>
    <numFmt numFmtId="166" formatCode="#,000_);[Red]\(#,000\)"/>
  </numFmts>
  <fonts count="47">
    <font>
      <sz val="11"/>
      <color theme="1"/>
      <name val="Calibri"/>
      <charset val="238"/>
      <scheme val="minor"/>
    </font>
    <font>
      <sz val="11"/>
      <color theme="1"/>
      <name val="Times New Roman"/>
      <charset val="134"/>
    </font>
    <font>
      <b/>
      <sz val="11"/>
      <color theme="1"/>
      <name val="Calibri"/>
      <charset val="238"/>
      <scheme val="minor"/>
    </font>
    <font>
      <sz val="11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0"/>
      <color indexed="8"/>
      <name val="Times New Roman"/>
      <charset val="134"/>
    </font>
    <font>
      <b/>
      <sz val="9"/>
      <color indexed="8"/>
      <name val="Arial"/>
      <charset val="134"/>
    </font>
    <font>
      <sz val="10"/>
      <color theme="1"/>
      <name val="Times New Roman"/>
      <charset val="134"/>
    </font>
    <font>
      <sz val="9"/>
      <color theme="1"/>
      <name val="Arial"/>
      <charset val="134"/>
    </font>
    <font>
      <b/>
      <sz val="10"/>
      <color theme="1"/>
      <name val="Times New Roman"/>
      <charset val="134"/>
    </font>
    <font>
      <b/>
      <sz val="9"/>
      <color theme="1"/>
      <name val="Arial"/>
      <charset val="134"/>
    </font>
    <font>
      <b/>
      <sz val="8"/>
      <color rgb="FF000000"/>
      <name val="Arial"/>
      <charset val="134"/>
    </font>
    <font>
      <sz val="8"/>
      <color theme="1"/>
      <name val="Arial"/>
      <charset val="238"/>
    </font>
    <font>
      <b/>
      <sz val="8"/>
      <name val="Arial"/>
      <charset val="134"/>
    </font>
    <font>
      <b/>
      <sz val="8"/>
      <color theme="1"/>
      <name val="Arial"/>
      <charset val="134"/>
    </font>
    <font>
      <b/>
      <sz val="8"/>
      <color indexed="8"/>
      <name val="Arial"/>
      <charset val="134"/>
    </font>
    <font>
      <sz val="8"/>
      <color rgb="FF000000"/>
      <name val="Arial"/>
      <charset val="134"/>
    </font>
    <font>
      <sz val="8"/>
      <color indexed="8"/>
      <name val="Arial"/>
      <charset val="134"/>
    </font>
    <font>
      <b/>
      <sz val="12"/>
      <color indexed="8"/>
      <name val="Times New Roman"/>
      <charset val="134"/>
    </font>
    <font>
      <b/>
      <sz val="14"/>
      <color indexed="8"/>
      <name val="Times New Roman"/>
      <charset val="134"/>
    </font>
    <font>
      <sz val="10"/>
      <color indexed="8"/>
      <name val="Times New Roman"/>
      <charset val="134"/>
    </font>
    <font>
      <b/>
      <sz val="11"/>
      <name val="Times New Roman"/>
      <charset val="134"/>
    </font>
    <font>
      <b/>
      <sz val="12"/>
      <color rgb="FF000000"/>
      <name val="Times New Roman"/>
      <charset val="134"/>
    </font>
    <font>
      <sz val="11"/>
      <name val="Times New Roman"/>
      <charset val="134"/>
    </font>
    <font>
      <b/>
      <sz val="12"/>
      <color indexed="8"/>
      <name val="Times New Roman"/>
      <charset val="238"/>
    </font>
    <font>
      <sz val="12"/>
      <color indexed="8"/>
      <name val="Times New Roman"/>
      <charset val="134"/>
    </font>
    <font>
      <i/>
      <sz val="11"/>
      <name val="Times New Roman"/>
      <charset val="134"/>
    </font>
    <font>
      <sz val="10"/>
      <name val="Arial"/>
      <charset val="238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sz val="12"/>
      <color theme="1"/>
      <name val="Times New Roman"/>
      <charset val="238"/>
    </font>
    <font>
      <b/>
      <sz val="11"/>
      <color indexed="8"/>
      <name val="Times New Roman"/>
      <charset val="238"/>
    </font>
    <font>
      <sz val="11"/>
      <color theme="1"/>
      <name val="Times New Roman"/>
      <charset val="238"/>
    </font>
    <font>
      <sz val="12"/>
      <color indexed="8"/>
      <name val="Times New Roman"/>
      <charset val="238"/>
    </font>
    <font>
      <b/>
      <sz val="12"/>
      <color theme="1"/>
      <name val="Times New Roman"/>
      <charset val="238"/>
    </font>
    <font>
      <b/>
      <sz val="10"/>
      <color indexed="8"/>
      <name val="Times New Roman"/>
      <charset val="238"/>
    </font>
    <font>
      <b/>
      <sz val="11"/>
      <name val="Times New Roman"/>
      <charset val="238"/>
    </font>
    <font>
      <sz val="11"/>
      <name val="Times New Roman"/>
      <charset val="238"/>
    </font>
    <font>
      <sz val="11"/>
      <color rgb="FF000000"/>
      <name val="Times New Roman"/>
      <charset val="238"/>
    </font>
    <font>
      <sz val="11"/>
      <color indexed="8"/>
      <name val="Times New Roman"/>
      <charset val="238"/>
    </font>
    <font>
      <b/>
      <sz val="12"/>
      <name val="Times New Roman"/>
      <charset val="238"/>
    </font>
    <font>
      <sz val="12"/>
      <name val="Times New Roman"/>
      <charset val="238"/>
    </font>
    <font>
      <b/>
      <i/>
      <sz val="12"/>
      <color indexed="8"/>
      <name val="Times New Roman"/>
      <charset val="238"/>
    </font>
    <font>
      <b/>
      <sz val="9"/>
      <color theme="1"/>
      <name val="Times New Roman"/>
      <charset val="238"/>
    </font>
    <font>
      <sz val="12"/>
      <color rgb="FFFF0000"/>
      <name val="Times New Roman"/>
      <charset val="238"/>
    </font>
    <font>
      <sz val="10"/>
      <color rgb="FF000000"/>
      <name val="Arial"/>
      <charset val="238"/>
    </font>
    <font>
      <b/>
      <sz val="11"/>
      <color rgb="FFFF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C1C1FF"/>
        <bgColor rgb="FFC1C1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1E1FF"/>
        <bgColor rgb="FFE1E1FF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EDE01"/>
        <bgColor rgb="FFFEDE01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FEDE0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FF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5" fillId="0" borderId="0"/>
  </cellStyleXfs>
  <cellXfs count="20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4" fontId="4" fillId="2" borderId="2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4" fontId="8" fillId="0" borderId="3" xfId="0" applyNumberFormat="1" applyFont="1" applyBorder="1" applyAlignment="1">
      <alignment horizontal="right" wrapText="1"/>
    </xf>
    <xf numFmtId="0" fontId="9" fillId="0" borderId="5" xfId="0" applyFont="1" applyBorder="1" applyAlignment="1">
      <alignment horizontal="left" wrapText="1"/>
    </xf>
    <xf numFmtId="4" fontId="10" fillId="0" borderId="3" xfId="0" applyNumberFormat="1" applyFont="1" applyBorder="1" applyAlignment="1">
      <alignment horizontal="right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 readingOrder="1"/>
    </xf>
    <xf numFmtId="0" fontId="11" fillId="3" borderId="3" xfId="0" applyFont="1" applyFill="1" applyBorder="1" applyAlignment="1">
      <alignment vertical="center" wrapText="1" readingOrder="1"/>
    </xf>
    <xf numFmtId="4" fontId="12" fillId="4" borderId="0" xfId="0" applyNumberFormat="1" applyFont="1" applyFill="1"/>
    <xf numFmtId="164" fontId="11" fillId="3" borderId="3" xfId="0" applyNumberFormat="1" applyFont="1" applyFill="1" applyBorder="1" applyAlignment="1">
      <alignment horizontal="right" vertical="center" wrapText="1" readingOrder="1"/>
    </xf>
    <xf numFmtId="165" fontId="11" fillId="3" borderId="3" xfId="0" applyNumberFormat="1" applyFont="1" applyFill="1" applyBorder="1" applyAlignment="1">
      <alignment vertical="center" wrapText="1" readingOrder="1"/>
    </xf>
    <xf numFmtId="0" fontId="11" fillId="5" borderId="3" xfId="0" applyFont="1" applyFill="1" applyBorder="1" applyAlignment="1">
      <alignment horizontal="left" vertical="center" wrapText="1" readingOrder="1"/>
    </xf>
    <xf numFmtId="0" fontId="11" fillId="5" borderId="3" xfId="0" applyFont="1" applyFill="1" applyBorder="1" applyAlignment="1">
      <alignment vertical="center" wrapText="1" readingOrder="1"/>
    </xf>
    <xf numFmtId="4" fontId="12" fillId="6" borderId="3" xfId="0" applyNumberFormat="1" applyFont="1" applyFill="1" applyBorder="1"/>
    <xf numFmtId="164" fontId="11" fillId="5" borderId="3" xfId="0" applyNumberFormat="1" applyFont="1" applyFill="1" applyBorder="1" applyAlignment="1">
      <alignment horizontal="right" vertical="center" wrapText="1" readingOrder="1"/>
    </xf>
    <xf numFmtId="165" fontId="11" fillId="5" borderId="3" xfId="0" applyNumberFormat="1" applyFont="1" applyFill="1" applyBorder="1" applyAlignment="1">
      <alignment vertical="center" wrapText="1" readingOrder="1"/>
    </xf>
    <xf numFmtId="0" fontId="11" fillId="7" borderId="3" xfId="0" applyFont="1" applyFill="1" applyBorder="1" applyAlignment="1">
      <alignment horizontal="left" vertical="center" wrapText="1" readingOrder="1"/>
    </xf>
    <xf numFmtId="0" fontId="13" fillId="7" borderId="3" xfId="0" applyFont="1" applyFill="1" applyBorder="1" applyAlignment="1">
      <alignment vertical="center" wrapText="1" readingOrder="1"/>
    </xf>
    <xf numFmtId="4" fontId="14" fillId="8" borderId="2" xfId="0" applyNumberFormat="1" applyFont="1" applyFill="1" applyBorder="1" applyAlignment="1">
      <alignment horizontal="right"/>
    </xf>
    <xf numFmtId="164" fontId="11" fillId="7" borderId="3" xfId="0" applyNumberFormat="1" applyFont="1" applyFill="1" applyBorder="1" applyAlignment="1">
      <alignment horizontal="right" vertical="center" wrapText="1" readingOrder="1"/>
    </xf>
    <xf numFmtId="165" fontId="11" fillId="7" borderId="3" xfId="0" applyNumberFormat="1" applyFont="1" applyFill="1" applyBorder="1" applyAlignment="1">
      <alignment vertical="center" wrapText="1" readingOrder="1"/>
    </xf>
    <xf numFmtId="0" fontId="11" fillId="9" borderId="3" xfId="0" applyFont="1" applyFill="1" applyBorder="1" applyAlignment="1">
      <alignment horizontal="left" vertical="center" wrapText="1" readingOrder="1"/>
    </xf>
    <xf numFmtId="0" fontId="11" fillId="0" borderId="3" xfId="0" applyFont="1" applyBorder="1" applyAlignment="1">
      <alignment vertical="center" wrapText="1" readingOrder="1"/>
    </xf>
    <xf numFmtId="4" fontId="15" fillId="10" borderId="2" xfId="0" applyNumberFormat="1" applyFont="1" applyFill="1" applyBorder="1" applyAlignment="1">
      <alignment horizontal="right"/>
    </xf>
    <xf numFmtId="164" fontId="11" fillId="9" borderId="3" xfId="0" applyNumberFormat="1" applyFont="1" applyFill="1" applyBorder="1" applyAlignment="1">
      <alignment horizontal="right" vertical="center" wrapText="1" readingOrder="1"/>
    </xf>
    <xf numFmtId="165" fontId="11" fillId="9" borderId="3" xfId="0" applyNumberFormat="1" applyFont="1" applyFill="1" applyBorder="1" applyAlignment="1">
      <alignment vertical="center" wrapText="1" readingOrder="1"/>
    </xf>
    <xf numFmtId="0" fontId="16" fillId="0" borderId="3" xfId="0" applyFont="1" applyBorder="1" applyAlignment="1">
      <alignment horizontal="left" vertical="center" wrapText="1" readingOrder="1"/>
    </xf>
    <xf numFmtId="0" fontId="16" fillId="0" borderId="3" xfId="0" applyFont="1" applyBorder="1" applyAlignment="1">
      <alignment vertical="center" wrapText="1" readingOrder="1"/>
    </xf>
    <xf numFmtId="4" fontId="17" fillId="10" borderId="2" xfId="0" applyNumberFormat="1" applyFont="1" applyFill="1" applyBorder="1" applyAlignment="1">
      <alignment horizontal="right"/>
    </xf>
    <xf numFmtId="164" fontId="16" fillId="0" borderId="3" xfId="0" applyNumberFormat="1" applyFont="1" applyBorder="1" applyAlignment="1">
      <alignment horizontal="right" vertical="center" wrapText="1" readingOrder="1"/>
    </xf>
    <xf numFmtId="165" fontId="16" fillId="0" borderId="3" xfId="0" applyNumberFormat="1" applyFont="1" applyBorder="1" applyAlignment="1">
      <alignment vertical="center" wrapText="1" readingOrder="1"/>
    </xf>
    <xf numFmtId="0" fontId="11" fillId="7" borderId="3" xfId="0" applyFont="1" applyFill="1" applyBorder="1" applyAlignment="1">
      <alignment vertical="center" wrapText="1" readingOrder="1"/>
    </xf>
    <xf numFmtId="4" fontId="15" fillId="8" borderId="2" xfId="0" applyNumberFormat="1" applyFont="1" applyFill="1" applyBorder="1" applyAlignment="1">
      <alignment horizontal="right"/>
    </xf>
    <xf numFmtId="0" fontId="11" fillId="0" borderId="3" xfId="0" applyFont="1" applyBorder="1" applyAlignment="1">
      <alignment horizontal="left" vertical="center" wrapText="1" readingOrder="1"/>
    </xf>
    <xf numFmtId="164" fontId="11" fillId="0" borderId="3" xfId="0" applyNumberFormat="1" applyFont="1" applyBorder="1" applyAlignment="1">
      <alignment horizontal="right" vertical="center" wrapText="1" readingOrder="1"/>
    </xf>
    <xf numFmtId="165" fontId="11" fillId="0" borderId="3" xfId="0" applyNumberFormat="1" applyFont="1" applyBorder="1" applyAlignment="1">
      <alignment vertical="center" wrapText="1" readingOrder="1"/>
    </xf>
    <xf numFmtId="4" fontId="17" fillId="6" borderId="2" xfId="0" applyNumberFormat="1" applyFont="1" applyFill="1" applyBorder="1" applyAlignment="1">
      <alignment horizontal="right"/>
    </xf>
    <xf numFmtId="165" fontId="16" fillId="0" borderId="3" xfId="0" applyNumberFormat="1" applyFont="1" applyBorder="1" applyAlignment="1">
      <alignment horizontal="right" vertical="center" wrapText="1" readingOrder="1"/>
    </xf>
    <xf numFmtId="0" fontId="11" fillId="9" borderId="3" xfId="0" applyFont="1" applyFill="1" applyBorder="1" applyAlignment="1">
      <alignment vertical="center" wrapText="1" readingOrder="1"/>
    </xf>
    <xf numFmtId="166" fontId="11" fillId="7" borderId="3" xfId="0" applyNumberFormat="1" applyFont="1" applyFill="1" applyBorder="1" applyAlignment="1">
      <alignment vertical="center" wrapText="1" readingOrder="1"/>
    </xf>
    <xf numFmtId="3" fontId="11" fillId="7" borderId="3" xfId="0" applyNumberFormat="1" applyFont="1" applyFill="1" applyBorder="1" applyAlignment="1">
      <alignment vertical="center" wrapText="1" readingOrder="1"/>
    </xf>
    <xf numFmtId="165" fontId="11" fillId="0" borderId="3" xfId="0" applyNumberFormat="1" applyFont="1" applyBorder="1" applyAlignment="1">
      <alignment horizontal="right" vertical="center" wrapText="1" readingOrder="1"/>
    </xf>
    <xf numFmtId="166" fontId="11" fillId="0" borderId="3" xfId="0" applyNumberFormat="1" applyFont="1" applyBorder="1" applyAlignment="1">
      <alignment vertical="center" wrapText="1" readingOrder="1"/>
    </xf>
    <xf numFmtId="3" fontId="11" fillId="0" borderId="3" xfId="0" applyNumberFormat="1" applyFont="1" applyBorder="1" applyAlignment="1">
      <alignment vertical="center" wrapText="1" readingOrder="1"/>
    </xf>
    <xf numFmtId="0" fontId="11" fillId="11" borderId="3" xfId="0" applyFont="1" applyFill="1" applyBorder="1" applyAlignment="1">
      <alignment horizontal="left" vertical="center" wrapText="1" readingOrder="1"/>
    </xf>
    <xf numFmtId="0" fontId="11" fillId="11" borderId="3" xfId="0" applyFont="1" applyFill="1" applyBorder="1" applyAlignment="1">
      <alignment vertical="center" wrapText="1" readingOrder="1"/>
    </xf>
    <xf numFmtId="164" fontId="11" fillId="11" borderId="3" xfId="0" applyNumberFormat="1" applyFont="1" applyFill="1" applyBorder="1" applyAlignment="1">
      <alignment horizontal="right" vertical="center" wrapText="1" readingOrder="1"/>
    </xf>
    <xf numFmtId="165" fontId="11" fillId="11" borderId="3" xfId="0" applyNumberFormat="1" applyFont="1" applyFill="1" applyBorder="1" applyAlignment="1">
      <alignment vertical="center" wrapText="1" readingOrder="1"/>
    </xf>
    <xf numFmtId="0" fontId="16" fillId="11" borderId="3" xfId="0" applyFont="1" applyFill="1" applyBorder="1" applyAlignment="1">
      <alignment horizontal="left" vertical="center" wrapText="1" readingOrder="1"/>
    </xf>
    <xf numFmtId="3" fontId="17" fillId="8" borderId="2" xfId="0" applyNumberFormat="1" applyFont="1" applyFill="1" applyBorder="1" applyAlignment="1">
      <alignment horizontal="right"/>
    </xf>
    <xf numFmtId="3" fontId="17" fillId="10" borderId="2" xfId="0" applyNumberFormat="1" applyFont="1" applyFill="1" applyBorder="1" applyAlignment="1">
      <alignment horizontal="right"/>
    </xf>
    <xf numFmtId="166" fontId="16" fillId="0" borderId="3" xfId="0" applyNumberFormat="1" applyFont="1" applyBorder="1" applyAlignment="1">
      <alignment vertical="center" wrapText="1" readingOrder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1" fillId="10" borderId="3" xfId="0" applyFont="1" applyFill="1" applyBorder="1" applyAlignment="1">
      <alignment horizontal="left" vertical="center" wrapText="1"/>
    </xf>
    <xf numFmtId="3" fontId="3" fillId="10" borderId="2" xfId="0" applyNumberFormat="1" applyFont="1" applyFill="1" applyBorder="1" applyAlignment="1">
      <alignment horizontal="right"/>
    </xf>
    <xf numFmtId="3" fontId="3" fillId="10" borderId="3" xfId="0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23" fillId="10" borderId="3" xfId="0" applyFont="1" applyFill="1" applyBorder="1" applyAlignment="1">
      <alignment horizontal="left" vertical="center" wrapText="1"/>
    </xf>
    <xf numFmtId="0" fontId="21" fillId="10" borderId="3" xfId="0" applyFont="1" applyFill="1" applyBorder="1" applyAlignment="1">
      <alignment horizontal="left" vertical="center"/>
    </xf>
    <xf numFmtId="0" fontId="21" fillId="10" borderId="3" xfId="0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4" fontId="4" fillId="10" borderId="2" xfId="0" applyNumberFormat="1" applyFont="1" applyFill="1" applyBorder="1" applyAlignment="1">
      <alignment horizontal="right"/>
    </xf>
    <xf numFmtId="3" fontId="4" fillId="10" borderId="3" xfId="0" applyNumberFormat="1" applyFont="1" applyFill="1" applyBorder="1" applyAlignment="1">
      <alignment horizontal="right"/>
    </xf>
    <xf numFmtId="0" fontId="26" fillId="10" borderId="3" xfId="0" applyFont="1" applyFill="1" applyBorder="1" applyAlignment="1">
      <alignment horizontal="left" vertical="center" wrapText="1"/>
    </xf>
    <xf numFmtId="4" fontId="3" fillId="10" borderId="2" xfId="0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3" fillId="10" borderId="3" xfId="0" applyNumberFormat="1" applyFont="1" applyFill="1" applyBorder="1" applyAlignment="1">
      <alignment horizontal="right"/>
    </xf>
    <xf numFmtId="4" fontId="4" fillId="10" borderId="3" xfId="0" applyNumberFormat="1" applyFont="1" applyFill="1" applyBorder="1" applyAlignment="1">
      <alignment horizontal="right"/>
    </xf>
    <xf numFmtId="0" fontId="4" fillId="10" borderId="3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left" vertical="center" wrapText="1"/>
    </xf>
    <xf numFmtId="4" fontId="4" fillId="10" borderId="2" xfId="0" applyNumberFormat="1" applyFont="1" applyFill="1" applyBorder="1" applyAlignment="1">
      <alignment horizontal="right" vertical="center" wrapText="1"/>
    </xf>
    <xf numFmtId="3" fontId="4" fillId="10" borderId="3" xfId="0" applyNumberFormat="1" applyFont="1" applyFill="1" applyBorder="1" applyAlignment="1">
      <alignment horizontal="right" vertical="center" wrapText="1"/>
    </xf>
    <xf numFmtId="3" fontId="4" fillId="10" borderId="3" xfId="0" applyNumberFormat="1" applyFont="1" applyFill="1" applyBorder="1" applyAlignment="1">
      <alignment vertical="center" wrapText="1"/>
    </xf>
    <xf numFmtId="3" fontId="4" fillId="10" borderId="3" xfId="0" applyNumberFormat="1" applyFont="1" applyFill="1" applyBorder="1"/>
    <xf numFmtId="0" fontId="23" fillId="10" borderId="3" xfId="0" applyFont="1" applyFill="1" applyBorder="1" applyAlignment="1">
      <alignment horizontal="left" vertical="center"/>
    </xf>
    <xf numFmtId="0" fontId="27" fillId="10" borderId="3" xfId="0" applyFont="1" applyFill="1" applyBorder="1" applyAlignment="1">
      <alignment horizontal="left" vertical="center" wrapText="1"/>
    </xf>
    <xf numFmtId="0" fontId="23" fillId="10" borderId="3" xfId="0" applyFont="1" applyFill="1" applyBorder="1" applyAlignment="1">
      <alignment vertical="center" wrapText="1"/>
    </xf>
    <xf numFmtId="3" fontId="3" fillId="0" borderId="3" xfId="0" applyNumberFormat="1" applyFont="1" applyBorder="1" applyAlignment="1">
      <alignment horizontal="right" wrapText="1"/>
    </xf>
    <xf numFmtId="3" fontId="3" fillId="10" borderId="3" xfId="0" applyNumberFormat="1" applyFont="1" applyFill="1" applyBorder="1" applyAlignment="1">
      <alignment horizontal="right" wrapText="1"/>
    </xf>
    <xf numFmtId="3" fontId="4" fillId="0" borderId="3" xfId="0" applyNumberFormat="1" applyFont="1" applyBorder="1" applyAlignment="1">
      <alignment horizontal="right" vertical="center" wrapText="1"/>
    </xf>
    <xf numFmtId="0" fontId="28" fillId="0" borderId="3" xfId="0" applyFont="1" applyBorder="1" applyAlignment="1">
      <alignment horizontal="left" vertical="center" wrapText="1" readingOrder="1"/>
    </xf>
    <xf numFmtId="0" fontId="28" fillId="0" borderId="3" xfId="0" applyFont="1" applyBorder="1" applyAlignment="1">
      <alignment vertical="center" wrapText="1" readingOrder="1"/>
    </xf>
    <xf numFmtId="4" fontId="28" fillId="0" borderId="3" xfId="0" applyNumberFormat="1" applyFont="1" applyBorder="1" applyAlignment="1">
      <alignment vertical="center" wrapText="1" readingOrder="1"/>
    </xf>
    <xf numFmtId="165" fontId="28" fillId="0" borderId="3" xfId="0" applyNumberFormat="1" applyFont="1" applyBorder="1" applyAlignment="1">
      <alignment horizontal="right" vertical="center" wrapText="1" readingOrder="1"/>
    </xf>
    <xf numFmtId="0" fontId="29" fillId="0" borderId="3" xfId="0" applyFont="1" applyBorder="1" applyAlignment="1">
      <alignment horizontal="left" vertical="center" wrapText="1" readingOrder="1"/>
    </xf>
    <xf numFmtId="0" fontId="29" fillId="0" borderId="3" xfId="0" applyFont="1" applyBorder="1" applyAlignment="1">
      <alignment vertical="center" wrapText="1" readingOrder="1"/>
    </xf>
    <xf numFmtId="4" fontId="29" fillId="0" borderId="3" xfId="0" applyNumberFormat="1" applyFont="1" applyBorder="1" applyAlignment="1">
      <alignment vertical="center" wrapText="1" readingOrder="1"/>
    </xf>
    <xf numFmtId="165" fontId="29" fillId="0" borderId="3" xfId="0" applyNumberFormat="1" applyFont="1" applyBorder="1" applyAlignment="1">
      <alignment horizontal="right" vertical="center" wrapText="1" readingOrder="1"/>
    </xf>
    <xf numFmtId="0" fontId="21" fillId="10" borderId="6" xfId="0" applyFont="1" applyFill="1" applyBorder="1" applyAlignment="1">
      <alignment horizontal="left" vertical="center"/>
    </xf>
    <xf numFmtId="0" fontId="23" fillId="10" borderId="6" xfId="0" applyFont="1" applyFill="1" applyBorder="1" applyAlignment="1">
      <alignment horizontal="left" vertical="center"/>
    </xf>
    <xf numFmtId="0" fontId="23" fillId="10" borderId="6" xfId="0" applyFont="1" applyFill="1" applyBorder="1" applyAlignment="1">
      <alignment horizontal="left" vertical="center" wrapText="1"/>
    </xf>
    <xf numFmtId="4" fontId="3" fillId="10" borderId="1" xfId="0" applyNumberFormat="1" applyFont="1" applyFill="1" applyBorder="1" applyAlignment="1">
      <alignment horizontal="right"/>
    </xf>
    <xf numFmtId="3" fontId="3" fillId="10" borderId="6" xfId="0" applyNumberFormat="1" applyFont="1" applyFill="1" applyBorder="1" applyAlignment="1">
      <alignment horizontal="right"/>
    </xf>
    <xf numFmtId="0" fontId="21" fillId="10" borderId="7" xfId="0" applyFont="1" applyFill="1" applyBorder="1" applyAlignment="1">
      <alignment horizontal="left" vertical="center"/>
    </xf>
    <xf numFmtId="0" fontId="21" fillId="10" borderId="7" xfId="0" applyFont="1" applyFill="1" applyBorder="1" applyAlignment="1">
      <alignment vertical="center" wrapText="1"/>
    </xf>
    <xf numFmtId="4" fontId="3" fillId="10" borderId="8" xfId="0" applyNumberFormat="1" applyFont="1" applyFill="1" applyBorder="1" applyAlignment="1">
      <alignment horizontal="right"/>
    </xf>
    <xf numFmtId="3" fontId="4" fillId="10" borderId="7" xfId="0" applyNumberFormat="1" applyFont="1" applyFill="1" applyBorder="1" applyAlignment="1">
      <alignment horizontal="right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4" fontId="1" fillId="0" borderId="2" xfId="0" applyNumberFormat="1" applyFont="1" applyBorder="1"/>
    <xf numFmtId="3" fontId="1" fillId="0" borderId="3" xfId="0" applyNumberFormat="1" applyFont="1" applyBorder="1"/>
    <xf numFmtId="166" fontId="1" fillId="0" borderId="3" xfId="0" applyNumberFormat="1" applyFont="1" applyBorder="1"/>
    <xf numFmtId="0" fontId="1" fillId="0" borderId="3" xfId="0" applyFont="1" applyBorder="1" applyAlignment="1">
      <alignment wrapText="1"/>
    </xf>
    <xf numFmtId="4" fontId="1" fillId="0" borderId="3" xfId="0" applyNumberFormat="1" applyFont="1" applyBorder="1"/>
    <xf numFmtId="0" fontId="30" fillId="0" borderId="0" xfId="0" applyFont="1"/>
    <xf numFmtId="0" fontId="24" fillId="0" borderId="0" xfId="0" applyFont="1" applyAlignment="1">
      <alignment horizontal="left" wrapText="1"/>
    </xf>
    <xf numFmtId="0" fontId="33" fillId="0" borderId="0" xfId="0" applyFont="1" applyAlignment="1">
      <alignment wrapText="1"/>
    </xf>
    <xf numFmtId="0" fontId="24" fillId="0" borderId="9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/>
    </xf>
    <xf numFmtId="0" fontId="35" fillId="10" borderId="12" xfId="0" applyFont="1" applyFill="1" applyBorder="1" applyAlignment="1">
      <alignment horizontal="center" vertical="center" wrapText="1"/>
    </xf>
    <xf numFmtId="0" fontId="37" fillId="12" borderId="2" xfId="0" applyFont="1" applyFill="1" applyBorder="1" applyAlignment="1">
      <alignment vertical="center"/>
    </xf>
    <xf numFmtId="4" fontId="31" fillId="12" borderId="3" xfId="0" applyNumberFormat="1" applyFont="1" applyFill="1" applyBorder="1" applyAlignment="1">
      <alignment horizontal="right"/>
    </xf>
    <xf numFmtId="3" fontId="31" fillId="12" borderId="3" xfId="0" applyNumberFormat="1" applyFont="1" applyFill="1" applyBorder="1" applyAlignment="1">
      <alignment horizontal="right"/>
    </xf>
    <xf numFmtId="0" fontId="32" fillId="0" borderId="3" xfId="0" applyFont="1" applyBorder="1" applyAlignment="1">
      <alignment horizontal="left"/>
    </xf>
    <xf numFmtId="0" fontId="38" fillId="0" borderId="14" xfId="1" applyFont="1" applyBorder="1"/>
    <xf numFmtId="0" fontId="37" fillId="0" borderId="13" xfId="0" applyFont="1" applyBorder="1" applyAlignment="1">
      <alignment vertical="center" wrapText="1"/>
    </xf>
    <xf numFmtId="0" fontId="37" fillId="0" borderId="2" xfId="0" applyFont="1" applyBorder="1" applyAlignment="1">
      <alignment vertical="center"/>
    </xf>
    <xf numFmtId="4" fontId="39" fillId="0" borderId="3" xfId="0" applyNumberFormat="1" applyFont="1" applyBorder="1" applyAlignment="1">
      <alignment horizontal="right"/>
    </xf>
    <xf numFmtId="3" fontId="39" fillId="0" borderId="3" xfId="0" applyNumberFormat="1" applyFont="1" applyBorder="1" applyAlignment="1">
      <alignment horizontal="right"/>
    </xf>
    <xf numFmtId="0" fontId="37" fillId="0" borderId="13" xfId="0" applyFont="1" applyBorder="1" applyAlignment="1">
      <alignment vertical="center"/>
    </xf>
    <xf numFmtId="0" fontId="36" fillId="12" borderId="12" xfId="0" applyFont="1" applyFill="1" applyBorder="1" applyAlignment="1">
      <alignment horizontal="left" vertical="center"/>
    </xf>
    <xf numFmtId="0" fontId="37" fillId="12" borderId="13" xfId="0" applyFont="1" applyFill="1" applyBorder="1" applyAlignment="1">
      <alignment vertical="center"/>
    </xf>
    <xf numFmtId="0" fontId="37" fillId="0" borderId="2" xfId="0" applyFont="1" applyBorder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8" fillId="0" borderId="15" xfId="1" applyFont="1" applyBorder="1"/>
    <xf numFmtId="0" fontId="37" fillId="0" borderId="2" xfId="0" applyFont="1" applyBorder="1" applyAlignment="1">
      <alignment horizontal="left" vertical="center" wrapText="1"/>
    </xf>
    <xf numFmtId="3" fontId="31" fillId="2" borderId="3" xfId="0" applyNumberFormat="1" applyFont="1" applyFill="1" applyBorder="1" applyAlignment="1">
      <alignment horizontal="right"/>
    </xf>
    <xf numFmtId="0" fontId="32" fillId="13" borderId="3" xfId="0" applyFont="1" applyFill="1" applyBorder="1" applyAlignment="1">
      <alignment horizontal="left"/>
    </xf>
    <xf numFmtId="0" fontId="39" fillId="13" borderId="12" xfId="0" applyFont="1" applyFill="1" applyBorder="1" applyAlignment="1">
      <alignment horizontal="left" vertical="center"/>
    </xf>
    <xf numFmtId="0" fontId="24" fillId="13" borderId="13" xfId="0" applyFont="1" applyFill="1" applyBorder="1" applyAlignment="1">
      <alignment horizontal="left" vertical="center"/>
    </xf>
    <xf numFmtId="3" fontId="39" fillId="13" borderId="3" xfId="0" applyNumberFormat="1" applyFont="1" applyFill="1" applyBorder="1" applyAlignment="1">
      <alignment horizontal="right"/>
    </xf>
    <xf numFmtId="4" fontId="39" fillId="13" borderId="3" xfId="0" applyNumberFormat="1" applyFont="1" applyFill="1" applyBorder="1" applyAlignment="1">
      <alignment horizontal="right"/>
    </xf>
    <xf numFmtId="0" fontId="32" fillId="13" borderId="13" xfId="0" applyFont="1" applyFill="1" applyBorder="1"/>
    <xf numFmtId="0" fontId="31" fillId="13" borderId="13" xfId="0" applyFont="1" applyFill="1" applyBorder="1" applyAlignment="1">
      <alignment horizontal="left" vertical="center"/>
    </xf>
    <xf numFmtId="4" fontId="36" fillId="0" borderId="3" xfId="0" applyNumberFormat="1" applyFont="1" applyBorder="1" applyAlignment="1">
      <alignment horizontal="right"/>
    </xf>
    <xf numFmtId="3" fontId="36" fillId="0" borderId="3" xfId="0" applyNumberFormat="1" applyFont="1" applyBorder="1" applyAlignment="1">
      <alignment horizontal="right"/>
    </xf>
    <xf numFmtId="0" fontId="40" fillId="0" borderId="0" xfId="0" applyFont="1" applyAlignment="1">
      <alignment horizontal="left" wrapText="1"/>
    </xf>
    <xf numFmtId="0" fontId="41" fillId="0" borderId="0" xfId="0" applyFont="1" applyAlignment="1">
      <alignment wrapText="1"/>
    </xf>
    <xf numFmtId="3" fontId="24" fillId="0" borderId="0" xfId="0" applyNumberFormat="1" applyFont="1" applyAlignment="1">
      <alignment horizontal="right"/>
    </xf>
    <xf numFmtId="0" fontId="41" fillId="0" borderId="0" xfId="0" applyFont="1"/>
    <xf numFmtId="0" fontId="33" fillId="0" borderId="0" xfId="0" applyFont="1" applyAlignment="1">
      <alignment vertical="center" wrapText="1"/>
    </xf>
    <xf numFmtId="0" fontId="43" fillId="0" borderId="9" xfId="0" applyFont="1" applyBorder="1" applyAlignment="1">
      <alignment horizontal="right" vertical="center"/>
    </xf>
    <xf numFmtId="0" fontId="35" fillId="10" borderId="3" xfId="0" applyFont="1" applyFill="1" applyBorder="1" applyAlignment="1">
      <alignment horizontal="center" vertical="center" wrapText="1"/>
    </xf>
    <xf numFmtId="0" fontId="33" fillId="0" borderId="0" xfId="0" applyFont="1"/>
    <xf numFmtId="0" fontId="44" fillId="0" borderId="0" xfId="0" applyFont="1"/>
    <xf numFmtId="0" fontId="21" fillId="10" borderId="3" xfId="0" quotePrefix="1" applyFont="1" applyFill="1" applyBorder="1" applyAlignment="1">
      <alignment horizontal="left" vertical="center"/>
    </xf>
    <xf numFmtId="0" fontId="26" fillId="10" borderId="3" xfId="0" quotePrefix="1" applyFont="1" applyFill="1" applyBorder="1" applyAlignment="1">
      <alignment horizontal="left" vertical="center"/>
    </xf>
    <xf numFmtId="0" fontId="26" fillId="10" borderId="3" xfId="0" quotePrefix="1" applyFont="1" applyFill="1" applyBorder="1" applyAlignment="1">
      <alignment horizontal="left" vertical="center" wrapText="1"/>
    </xf>
    <xf numFmtId="3" fontId="46" fillId="10" borderId="3" xfId="0" applyNumberFormat="1" applyFont="1" applyFill="1" applyBorder="1" applyAlignment="1">
      <alignment horizontal="right" vertical="center" wrapText="1"/>
    </xf>
    <xf numFmtId="0" fontId="36" fillId="0" borderId="12" xfId="0" quotePrefix="1" applyFont="1" applyBorder="1" applyAlignment="1">
      <alignment horizontal="left" vertical="center" wrapText="1"/>
    </xf>
    <xf numFmtId="0" fontId="37" fillId="0" borderId="13" xfId="0" applyFont="1" applyBorder="1" applyAlignment="1">
      <alignment vertical="center" wrapText="1"/>
    </xf>
    <xf numFmtId="0" fontId="41" fillId="0" borderId="0" xfId="0" applyFont="1" applyAlignment="1">
      <alignment horizontal="left" wrapText="1"/>
    </xf>
    <xf numFmtId="0" fontId="42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31" fillId="0" borderId="10" xfId="0" quotePrefix="1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left" vertical="center" wrapText="1"/>
    </xf>
    <xf numFmtId="0" fontId="31" fillId="2" borderId="13" xfId="0" applyFont="1" applyFill="1" applyBorder="1" applyAlignment="1">
      <alignment horizontal="left" vertical="center" wrapText="1"/>
    </xf>
    <xf numFmtId="0" fontId="31" fillId="2" borderId="2" xfId="0" applyFont="1" applyFill="1" applyBorder="1" applyAlignment="1">
      <alignment horizontal="left" vertical="center" wrapText="1"/>
    </xf>
    <xf numFmtId="0" fontId="31" fillId="12" borderId="12" xfId="0" applyFont="1" applyFill="1" applyBorder="1" applyAlignment="1">
      <alignment horizontal="left" vertical="center" wrapText="1"/>
    </xf>
    <xf numFmtId="0" fontId="31" fillId="12" borderId="13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wrapText="1"/>
    </xf>
    <xf numFmtId="0" fontId="36" fillId="12" borderId="12" xfId="0" quotePrefix="1" applyFont="1" applyFill="1" applyBorder="1" applyAlignment="1">
      <alignment horizontal="left" vertical="center" wrapText="1"/>
    </xf>
    <xf numFmtId="0" fontId="37" fillId="12" borderId="13" xfId="0" applyFont="1" applyFill="1" applyBorder="1" applyAlignment="1">
      <alignment vertical="center" wrapText="1"/>
    </xf>
    <xf numFmtId="0" fontId="37" fillId="12" borderId="2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6" fillId="12" borderId="12" xfId="0" applyFont="1" applyFill="1" applyBorder="1" applyAlignment="1">
      <alignment horizontal="left" vertical="center" wrapText="1"/>
    </xf>
    <xf numFmtId="0" fontId="37" fillId="12" borderId="2" xfId="0" applyFont="1" applyFill="1" applyBorder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Normal 2" xfId="1" xr:uid="{00000000-0005-0000-0000-000031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opLeftCell="A22" workbookViewId="0">
      <selection activeCell="F29" sqref="F29"/>
    </sheetView>
  </sheetViews>
  <sheetFormatPr defaultColWidth="9.140625" defaultRowHeight="15.75"/>
  <cols>
    <col min="1" max="1" width="3.7109375" style="125" customWidth="1"/>
    <col min="2" max="4" width="9.140625" style="125"/>
    <col min="5" max="5" width="20.28515625" style="125" customWidth="1"/>
    <col min="6" max="10" width="15.7109375" style="125" customWidth="1"/>
    <col min="11" max="16384" width="9.140625" style="125"/>
  </cols>
  <sheetData>
    <row r="1" spans="1:10" ht="45" customHeight="1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0" ht="18" customHeight="1">
      <c r="A2" s="78"/>
      <c r="B2" s="78"/>
      <c r="C2" s="78"/>
      <c r="D2" s="78"/>
      <c r="E2" s="78"/>
      <c r="F2" s="78"/>
      <c r="G2" s="78"/>
      <c r="H2" s="78"/>
      <c r="I2" s="78"/>
      <c r="J2" s="78"/>
    </row>
    <row r="3" spans="1:10">
      <c r="A3" s="189" t="s">
        <v>1</v>
      </c>
      <c r="B3" s="189"/>
      <c r="C3" s="189"/>
      <c r="D3" s="189"/>
      <c r="E3" s="189"/>
      <c r="F3" s="189"/>
      <c r="G3" s="189"/>
      <c r="H3" s="189"/>
      <c r="I3" s="189"/>
      <c r="J3" s="190"/>
    </row>
    <row r="4" spans="1:10">
      <c r="A4" s="78"/>
      <c r="B4" s="78"/>
      <c r="C4" s="78"/>
      <c r="D4" s="78"/>
      <c r="E4" s="78"/>
      <c r="F4" s="78"/>
      <c r="G4" s="78"/>
      <c r="H4" s="78"/>
      <c r="I4" s="78"/>
      <c r="J4" s="161"/>
    </row>
    <row r="5" spans="1:10" ht="18" customHeight="1">
      <c r="A5" s="183" t="s">
        <v>2</v>
      </c>
      <c r="B5" s="184"/>
      <c r="C5" s="184"/>
      <c r="D5" s="184"/>
      <c r="E5" s="184"/>
      <c r="F5" s="184"/>
      <c r="G5" s="184"/>
      <c r="H5" s="184"/>
      <c r="I5" s="184"/>
      <c r="J5" s="184"/>
    </row>
    <row r="6" spans="1:10">
      <c r="A6" s="126"/>
      <c r="B6" s="127"/>
      <c r="C6" s="127"/>
      <c r="D6" s="127"/>
      <c r="E6" s="128"/>
      <c r="F6" s="128"/>
      <c r="G6" s="128"/>
      <c r="H6" s="129"/>
      <c r="I6" s="129"/>
      <c r="J6" s="162"/>
    </row>
    <row r="7" spans="1:10" ht="25.5" customHeight="1">
      <c r="A7" s="175" t="s">
        <v>3</v>
      </c>
      <c r="B7" s="176"/>
      <c r="C7" s="176"/>
      <c r="D7" s="176"/>
      <c r="E7" s="177"/>
      <c r="F7" s="130" t="s">
        <v>4</v>
      </c>
      <c r="G7" s="130" t="s">
        <v>5</v>
      </c>
      <c r="H7" s="130" t="s">
        <v>6</v>
      </c>
      <c r="I7" s="130" t="s">
        <v>7</v>
      </c>
      <c r="J7" s="163" t="s">
        <v>8</v>
      </c>
    </row>
    <row r="8" spans="1:10">
      <c r="A8" s="191" t="s">
        <v>9</v>
      </c>
      <c r="B8" s="186"/>
      <c r="C8" s="186"/>
      <c r="D8" s="186"/>
      <c r="E8" s="192"/>
      <c r="F8" s="132">
        <f>F9+F10</f>
        <v>732990.24</v>
      </c>
      <c r="G8" s="133">
        <f t="shared" ref="G8:J8" si="0">G9+G10</f>
        <v>1112278</v>
      </c>
      <c r="H8" s="133">
        <f t="shared" si="0"/>
        <v>1379255</v>
      </c>
      <c r="I8" s="133">
        <f t="shared" si="0"/>
        <v>1390636</v>
      </c>
      <c r="J8" s="133">
        <f t="shared" si="0"/>
        <v>1399014</v>
      </c>
    </row>
    <row r="9" spans="1:10" ht="15" customHeight="1">
      <c r="A9" s="134">
        <v>6</v>
      </c>
      <c r="B9" s="135" t="s">
        <v>10</v>
      </c>
      <c r="C9" s="136"/>
      <c r="D9" s="136"/>
      <c r="E9" s="137"/>
      <c r="F9" s="138">
        <v>732990.24</v>
      </c>
      <c r="G9" s="139">
        <v>1112278</v>
      </c>
      <c r="H9" s="139">
        <v>1379255</v>
      </c>
      <c r="I9" s="139">
        <v>1390636</v>
      </c>
      <c r="J9" s="139">
        <v>1399014</v>
      </c>
    </row>
    <row r="10" spans="1:10">
      <c r="A10" s="134">
        <v>7</v>
      </c>
      <c r="B10" s="135" t="s">
        <v>11</v>
      </c>
      <c r="C10" s="140"/>
      <c r="D10" s="140"/>
      <c r="E10" s="137"/>
      <c r="F10" s="139"/>
      <c r="G10" s="139"/>
      <c r="H10" s="139">
        <v>0</v>
      </c>
      <c r="I10" s="139"/>
      <c r="J10" s="139">
        <v>0</v>
      </c>
    </row>
    <row r="11" spans="1:10">
      <c r="A11" s="141" t="s">
        <v>12</v>
      </c>
      <c r="B11" s="142"/>
      <c r="C11" s="142"/>
      <c r="D11" s="142"/>
      <c r="E11" s="131"/>
      <c r="F11" s="132">
        <f>F12+F13</f>
        <v>755332.41</v>
      </c>
      <c r="G11" s="133">
        <f t="shared" ref="G11:J11" si="1">G12+G13</f>
        <v>1112278</v>
      </c>
      <c r="H11" s="133">
        <f t="shared" si="1"/>
        <v>1389255</v>
      </c>
      <c r="I11" s="133">
        <f t="shared" si="1"/>
        <v>1390636</v>
      </c>
      <c r="J11" s="133">
        <f t="shared" si="1"/>
        <v>1399014</v>
      </c>
    </row>
    <row r="12" spans="1:10" ht="15" customHeight="1">
      <c r="A12" s="134">
        <v>3</v>
      </c>
      <c r="B12" s="135" t="s">
        <v>13</v>
      </c>
      <c r="C12" s="136"/>
      <c r="D12" s="136"/>
      <c r="E12" s="143"/>
      <c r="F12" s="138">
        <v>719174.73</v>
      </c>
      <c r="G12" s="139">
        <v>1026214</v>
      </c>
      <c r="H12" s="139">
        <v>1334247</v>
      </c>
      <c r="I12" s="139">
        <v>1336128</v>
      </c>
      <c r="J12" s="139">
        <v>1344506</v>
      </c>
    </row>
    <row r="13" spans="1:10">
      <c r="A13" s="134">
        <v>4</v>
      </c>
      <c r="B13" s="135" t="s">
        <v>14</v>
      </c>
      <c r="C13" s="140"/>
      <c r="D13" s="140"/>
      <c r="E13" s="137"/>
      <c r="F13" s="138">
        <v>36157.68</v>
      </c>
      <c r="G13" s="139">
        <v>86064</v>
      </c>
      <c r="H13" s="139">
        <v>55008</v>
      </c>
      <c r="I13" s="139">
        <v>54508</v>
      </c>
      <c r="J13" s="139">
        <v>54508</v>
      </c>
    </row>
    <row r="14" spans="1:10">
      <c r="A14" s="185" t="s">
        <v>15</v>
      </c>
      <c r="B14" s="186"/>
      <c r="C14" s="186"/>
      <c r="D14" s="186"/>
      <c r="E14" s="187"/>
      <c r="F14" s="132">
        <f>F8-F11</f>
        <v>-22342.170000000042</v>
      </c>
      <c r="G14" s="133">
        <f t="shared" ref="G14:J14" si="2">G8-G11</f>
        <v>0</v>
      </c>
      <c r="H14" s="133">
        <f t="shared" si="2"/>
        <v>-10000</v>
      </c>
      <c r="I14" s="133">
        <f t="shared" si="2"/>
        <v>0</v>
      </c>
      <c r="J14" s="133">
        <f t="shared" si="2"/>
        <v>0</v>
      </c>
    </row>
    <row r="15" spans="1:10" ht="18" customHeight="1">
      <c r="A15" s="78"/>
      <c r="B15" s="144"/>
      <c r="C15" s="144"/>
      <c r="D15" s="144"/>
      <c r="E15" s="144"/>
      <c r="F15" s="144"/>
      <c r="G15" s="144"/>
      <c r="H15" s="144"/>
      <c r="I15" s="164"/>
      <c r="J15" s="164"/>
    </row>
    <row r="16" spans="1:10">
      <c r="A16" s="183" t="s">
        <v>16</v>
      </c>
      <c r="B16" s="183"/>
      <c r="C16" s="183"/>
      <c r="D16" s="183"/>
      <c r="E16" s="183"/>
      <c r="F16" s="183"/>
      <c r="G16" s="183"/>
      <c r="H16" s="183"/>
      <c r="I16" s="183"/>
      <c r="J16" s="183"/>
    </row>
    <row r="17" spans="1:13">
      <c r="A17" s="78"/>
      <c r="B17" s="144"/>
      <c r="C17" s="144"/>
      <c r="D17" s="144"/>
      <c r="E17" s="144"/>
      <c r="F17" s="144"/>
      <c r="G17" s="144"/>
      <c r="H17" s="144"/>
      <c r="I17" s="164"/>
      <c r="J17" s="162"/>
    </row>
    <row r="18" spans="1:13" ht="25.5" customHeight="1">
      <c r="A18" s="175" t="s">
        <v>3</v>
      </c>
      <c r="B18" s="176"/>
      <c r="C18" s="176"/>
      <c r="D18" s="176"/>
      <c r="E18" s="177"/>
      <c r="F18" s="130" t="s">
        <v>4</v>
      </c>
      <c r="G18" s="130" t="s">
        <v>5</v>
      </c>
      <c r="H18" s="130" t="s">
        <v>6</v>
      </c>
      <c r="I18" s="130" t="s">
        <v>7</v>
      </c>
      <c r="J18" s="163" t="s">
        <v>8</v>
      </c>
    </row>
    <row r="19" spans="1:13" ht="15" customHeight="1">
      <c r="A19" s="134">
        <v>8</v>
      </c>
      <c r="B19" s="145" t="s">
        <v>17</v>
      </c>
      <c r="C19" s="140"/>
      <c r="D19" s="140"/>
      <c r="E19" s="137"/>
      <c r="F19" s="139"/>
      <c r="G19" s="146"/>
      <c r="H19" s="139"/>
      <c r="I19" s="139"/>
      <c r="J19" s="139"/>
      <c r="M19" s="165"/>
    </row>
    <row r="20" spans="1:13" ht="15" customHeight="1">
      <c r="A20" s="134">
        <v>5</v>
      </c>
      <c r="B20" s="135" t="s">
        <v>18</v>
      </c>
      <c r="C20" s="140"/>
      <c r="D20" s="140"/>
      <c r="E20" s="137"/>
      <c r="F20" s="139"/>
      <c r="G20" s="136"/>
      <c r="H20" s="139"/>
      <c r="I20" s="139"/>
      <c r="J20" s="139"/>
      <c r="M20" s="165"/>
    </row>
    <row r="21" spans="1:13">
      <c r="A21" s="185" t="s">
        <v>19</v>
      </c>
      <c r="B21" s="186"/>
      <c r="C21" s="186"/>
      <c r="D21" s="186"/>
      <c r="E21" s="187"/>
      <c r="F21" s="133">
        <f>F19-F20</f>
        <v>0</v>
      </c>
      <c r="G21" s="133">
        <f t="shared" ref="G21:J21" si="3">G19-G20</f>
        <v>0</v>
      </c>
      <c r="H21" s="133">
        <f t="shared" si="3"/>
        <v>0</v>
      </c>
      <c r="I21" s="133">
        <f t="shared" si="3"/>
        <v>0</v>
      </c>
      <c r="J21" s="133">
        <f t="shared" si="3"/>
        <v>0</v>
      </c>
    </row>
    <row r="22" spans="1:13">
      <c r="A22" s="78"/>
      <c r="B22" s="144"/>
      <c r="C22" s="144"/>
      <c r="D22" s="144"/>
      <c r="E22" s="144"/>
      <c r="F22" s="144"/>
      <c r="G22" s="144"/>
      <c r="H22" s="144"/>
      <c r="I22" s="164"/>
      <c r="J22" s="164"/>
    </row>
    <row r="23" spans="1:13">
      <c r="A23" s="183" t="s">
        <v>20</v>
      </c>
      <c r="B23" s="184"/>
      <c r="C23" s="184"/>
      <c r="D23" s="184"/>
      <c r="E23" s="184"/>
      <c r="F23" s="184"/>
      <c r="G23" s="184"/>
      <c r="H23" s="184"/>
      <c r="I23" s="184"/>
      <c r="J23" s="184"/>
    </row>
    <row r="24" spans="1:13">
      <c r="A24" s="78"/>
      <c r="B24" s="144"/>
      <c r="C24" s="144"/>
      <c r="D24" s="144"/>
      <c r="E24" s="144"/>
      <c r="F24" s="144"/>
      <c r="G24" s="144"/>
      <c r="H24" s="144"/>
      <c r="I24" s="164"/>
      <c r="J24" s="164"/>
    </row>
    <row r="25" spans="1:13" ht="25.5" customHeight="1">
      <c r="A25" s="175" t="s">
        <v>3</v>
      </c>
      <c r="B25" s="176"/>
      <c r="C25" s="176"/>
      <c r="D25" s="176"/>
      <c r="E25" s="177"/>
      <c r="F25" s="130" t="s">
        <v>4</v>
      </c>
      <c r="G25" s="130" t="s">
        <v>5</v>
      </c>
      <c r="H25" s="130" t="s">
        <v>6</v>
      </c>
      <c r="I25" s="130" t="s">
        <v>7</v>
      </c>
      <c r="J25" s="163" t="s">
        <v>8</v>
      </c>
    </row>
    <row r="26" spans="1:13" ht="29.25" customHeight="1">
      <c r="A26" s="178" t="s">
        <v>21</v>
      </c>
      <c r="B26" s="179"/>
      <c r="C26" s="179"/>
      <c r="D26" s="179"/>
      <c r="E26" s="180"/>
      <c r="F26" s="147"/>
      <c r="G26" s="147"/>
      <c r="H26" s="147"/>
      <c r="I26" s="147"/>
      <c r="J26" s="147"/>
    </row>
    <row r="27" spans="1:13">
      <c r="A27" s="148">
        <v>9</v>
      </c>
      <c r="B27" s="149" t="s">
        <v>22</v>
      </c>
      <c r="C27" s="150"/>
      <c r="D27" s="150"/>
      <c r="E27" s="150"/>
      <c r="F27" s="151">
        <v>0</v>
      </c>
      <c r="G27" s="151"/>
      <c r="H27" s="151">
        <v>10000</v>
      </c>
      <c r="I27" s="151"/>
      <c r="J27" s="151"/>
    </row>
    <row r="28" spans="1:13">
      <c r="A28" s="148">
        <v>9</v>
      </c>
      <c r="B28" s="149" t="s">
        <v>23</v>
      </c>
      <c r="C28" s="150"/>
      <c r="D28" s="150"/>
      <c r="E28" s="150"/>
      <c r="F28" s="152">
        <v>15466.16</v>
      </c>
      <c r="G28" s="151"/>
      <c r="H28" s="151"/>
      <c r="I28" s="151"/>
      <c r="J28" s="151"/>
    </row>
    <row r="29" spans="1:13" ht="29.25" customHeight="1">
      <c r="A29" s="181" t="s">
        <v>24</v>
      </c>
      <c r="B29" s="182"/>
      <c r="C29" s="182"/>
      <c r="D29" s="182"/>
      <c r="E29" s="182"/>
      <c r="F29" s="132">
        <f>F27-F28</f>
        <v>-15466.16</v>
      </c>
      <c r="G29" s="133">
        <f t="shared" ref="G29:J29" si="4">G27-G28</f>
        <v>0</v>
      </c>
      <c r="H29" s="133">
        <f t="shared" si="4"/>
        <v>10000</v>
      </c>
      <c r="I29" s="133">
        <f t="shared" si="4"/>
        <v>0</v>
      </c>
      <c r="J29" s="133">
        <f t="shared" si="4"/>
        <v>0</v>
      </c>
    </row>
    <row r="31" spans="1:13">
      <c r="A31" s="183" t="s">
        <v>25</v>
      </c>
      <c r="B31" s="184"/>
      <c r="C31" s="184"/>
      <c r="D31" s="184"/>
      <c r="E31" s="184"/>
      <c r="F31" s="184"/>
      <c r="G31" s="184"/>
      <c r="H31" s="184"/>
      <c r="I31" s="184"/>
      <c r="J31" s="184"/>
    </row>
    <row r="32" spans="1:13">
      <c r="A32" s="78"/>
      <c r="B32" s="144"/>
      <c r="C32" s="144"/>
      <c r="D32" s="144"/>
      <c r="E32" s="144"/>
      <c r="F32" s="144"/>
      <c r="G32" s="144"/>
      <c r="H32" s="144"/>
      <c r="I32" s="164"/>
      <c r="J32" s="164"/>
    </row>
    <row r="33" spans="1:10" ht="25.5" customHeight="1">
      <c r="A33" s="175" t="s">
        <v>26</v>
      </c>
      <c r="B33" s="176"/>
      <c r="C33" s="176"/>
      <c r="D33" s="176"/>
      <c r="E33" s="177"/>
      <c r="F33" s="130" t="s">
        <v>4</v>
      </c>
      <c r="G33" s="130" t="s">
        <v>5</v>
      </c>
      <c r="H33" s="130" t="s">
        <v>6</v>
      </c>
      <c r="I33" s="130" t="s">
        <v>7</v>
      </c>
      <c r="J33" s="163" t="s">
        <v>8</v>
      </c>
    </row>
    <row r="34" spans="1:10">
      <c r="A34" s="149" t="s">
        <v>27</v>
      </c>
      <c r="B34" s="153"/>
      <c r="C34" s="154"/>
      <c r="D34" s="154"/>
      <c r="E34" s="154"/>
      <c r="F34" s="152">
        <f>F8+F19+F27</f>
        <v>732990.24</v>
      </c>
      <c r="G34" s="151">
        <f>G8+G19+G27</f>
        <v>1112278</v>
      </c>
      <c r="H34" s="151">
        <f>H8+H19+H27</f>
        <v>1389255</v>
      </c>
      <c r="I34" s="151">
        <f>I8+I19+I27</f>
        <v>1390636</v>
      </c>
      <c r="J34" s="151">
        <f>J8+J19+J27</f>
        <v>1399014</v>
      </c>
    </row>
    <row r="35" spans="1:10">
      <c r="A35" s="149" t="s">
        <v>28</v>
      </c>
      <c r="B35" s="153"/>
      <c r="C35" s="154"/>
      <c r="D35" s="154"/>
      <c r="E35" s="154"/>
      <c r="F35" s="152">
        <f>(F11+F20+F28)</f>
        <v>770798.57000000007</v>
      </c>
      <c r="G35" s="151">
        <f>(G11+G20+G28)</f>
        <v>1112278</v>
      </c>
      <c r="H35" s="151">
        <f>(H11+H20+H28)</f>
        <v>1389255</v>
      </c>
      <c r="I35" s="151">
        <f>(I11+I20+I28)</f>
        <v>1390636</v>
      </c>
      <c r="J35" s="151">
        <f>(J11+J20+J28)</f>
        <v>1399014</v>
      </c>
    </row>
    <row r="36" spans="1:10">
      <c r="A36" s="170" t="s">
        <v>29</v>
      </c>
      <c r="B36" s="171"/>
      <c r="C36" s="171"/>
      <c r="D36" s="171"/>
      <c r="E36" s="171"/>
      <c r="F36" s="155">
        <f>F34-F35</f>
        <v>-37808.330000000075</v>
      </c>
      <c r="G36" s="156">
        <f t="shared" ref="G36:J36" si="5">G34-G35</f>
        <v>0</v>
      </c>
      <c r="H36" s="156">
        <f t="shared" si="5"/>
        <v>0</v>
      </c>
      <c r="I36" s="156">
        <f t="shared" si="5"/>
        <v>0</v>
      </c>
      <c r="J36" s="156">
        <f t="shared" si="5"/>
        <v>0</v>
      </c>
    </row>
    <row r="37" spans="1:10">
      <c r="A37" s="157"/>
      <c r="B37" s="158"/>
      <c r="C37" s="158"/>
      <c r="D37" s="158"/>
      <c r="E37" s="158"/>
      <c r="F37" s="158"/>
      <c r="G37" s="158"/>
      <c r="H37" s="159"/>
      <c r="I37" s="159"/>
      <c r="J37" s="159"/>
    </row>
    <row r="39" spans="1:10" ht="30.75" customHeight="1">
      <c r="A39" s="172" t="s">
        <v>30</v>
      </c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>
      <c r="A40" s="160"/>
    </row>
    <row r="41" spans="1:10" ht="46.5" customHeight="1">
      <c r="A41" s="173" t="s">
        <v>31</v>
      </c>
      <c r="B41" s="174"/>
      <c r="C41" s="174"/>
      <c r="D41" s="174"/>
      <c r="E41" s="174"/>
      <c r="F41" s="174"/>
      <c r="G41" s="174"/>
      <c r="H41" s="174"/>
      <c r="I41" s="174"/>
      <c r="J41" s="174"/>
    </row>
  </sheetData>
  <mergeCells count="18">
    <mergeCell ref="A1:J1"/>
    <mergeCell ref="A3:J3"/>
    <mergeCell ref="A5:J5"/>
    <mergeCell ref="A7:E7"/>
    <mergeCell ref="A8:E8"/>
    <mergeCell ref="A14:E14"/>
    <mergeCell ref="A16:J16"/>
    <mergeCell ref="A18:E18"/>
    <mergeCell ref="A21:E21"/>
    <mergeCell ref="A23:J23"/>
    <mergeCell ref="A36:E36"/>
    <mergeCell ref="A39:J39"/>
    <mergeCell ref="A41:J41"/>
    <mergeCell ref="A25:E25"/>
    <mergeCell ref="A26:E26"/>
    <mergeCell ref="A29:E29"/>
    <mergeCell ref="A31:J31"/>
    <mergeCell ref="A33:E33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2"/>
  <sheetViews>
    <sheetView workbookViewId="0">
      <selection activeCell="N9" sqref="N9"/>
    </sheetView>
  </sheetViews>
  <sheetFormatPr defaultColWidth="9.140625" defaultRowHeight="15"/>
  <cols>
    <col min="1" max="1" width="8.5703125" style="1" customWidth="1"/>
    <col min="2" max="2" width="9.85546875" style="1" customWidth="1"/>
    <col min="3" max="3" width="33" style="1" customWidth="1"/>
    <col min="4" max="4" width="19" style="1" customWidth="1"/>
    <col min="5" max="7" width="19.42578125" style="1" customWidth="1"/>
    <col min="8" max="8" width="18.28515625" style="1" customWidth="1"/>
    <col min="9" max="16384" width="9.140625" style="1"/>
  </cols>
  <sheetData>
    <row r="1" spans="1:8" ht="42" customHeight="1">
      <c r="A1" s="193" t="s">
        <v>32</v>
      </c>
      <c r="B1" s="188"/>
      <c r="C1" s="188"/>
      <c r="D1" s="188"/>
      <c r="E1" s="188"/>
      <c r="F1" s="188"/>
      <c r="G1" s="188"/>
      <c r="H1" s="188"/>
    </row>
    <row r="2" spans="1:8" ht="18" customHeight="1">
      <c r="A2" s="65"/>
      <c r="B2" s="65"/>
      <c r="C2" s="65"/>
      <c r="D2" s="65"/>
      <c r="E2" s="65"/>
      <c r="F2" s="65"/>
      <c r="G2" s="65"/>
      <c r="H2" s="65"/>
    </row>
    <row r="3" spans="1:8" ht="15.75" customHeight="1">
      <c r="A3" s="188" t="s">
        <v>1</v>
      </c>
      <c r="B3" s="188"/>
      <c r="C3" s="188"/>
      <c r="D3" s="188"/>
      <c r="E3" s="188"/>
      <c r="F3" s="188"/>
      <c r="G3" s="188"/>
      <c r="H3" s="188"/>
    </row>
    <row r="4" spans="1:8" ht="18.75">
      <c r="A4" s="65"/>
      <c r="B4" s="65"/>
      <c r="C4" s="65"/>
      <c r="D4" s="65"/>
      <c r="E4" s="65"/>
      <c r="F4" s="65"/>
      <c r="G4" s="66"/>
      <c r="H4" s="66"/>
    </row>
    <row r="5" spans="1:8" ht="18" customHeight="1">
      <c r="A5" s="194" t="s">
        <v>33</v>
      </c>
      <c r="B5" s="194"/>
      <c r="C5" s="194"/>
      <c r="D5" s="194"/>
      <c r="E5" s="194"/>
      <c r="F5" s="194"/>
      <c r="G5" s="194"/>
      <c r="H5" s="194"/>
    </row>
    <row r="6" spans="1:8">
      <c r="A6" s="67"/>
      <c r="B6" s="67"/>
      <c r="C6" s="67"/>
      <c r="D6" s="67"/>
      <c r="E6" s="67"/>
      <c r="F6" s="67"/>
      <c r="G6" s="68"/>
      <c r="H6" s="68"/>
    </row>
    <row r="7" spans="1:8" ht="15.75" customHeight="1">
      <c r="A7" s="194" t="s">
        <v>34</v>
      </c>
      <c r="B7" s="194"/>
      <c r="C7" s="194"/>
      <c r="D7" s="194"/>
      <c r="E7" s="194"/>
      <c r="F7" s="194"/>
      <c r="G7" s="194"/>
      <c r="H7" s="194"/>
    </row>
    <row r="8" spans="1:8">
      <c r="A8" s="67"/>
      <c r="B8" s="67"/>
      <c r="C8" s="67"/>
      <c r="D8" s="67"/>
      <c r="E8" s="67"/>
      <c r="F8" s="67"/>
      <c r="G8" s="68"/>
      <c r="H8" s="68"/>
    </row>
    <row r="9" spans="1:8" ht="30.6" customHeight="1">
      <c r="A9" s="5" t="s">
        <v>35</v>
      </c>
      <c r="B9" s="4" t="s">
        <v>36</v>
      </c>
      <c r="C9" s="4" t="s">
        <v>37</v>
      </c>
      <c r="D9" s="4" t="s">
        <v>38</v>
      </c>
      <c r="E9" s="5" t="s">
        <v>39</v>
      </c>
      <c r="F9" s="5" t="s">
        <v>40</v>
      </c>
      <c r="G9" s="5" t="s">
        <v>7</v>
      </c>
      <c r="H9" s="5" t="s">
        <v>8</v>
      </c>
    </row>
    <row r="10" spans="1:8" ht="30.6" customHeight="1">
      <c r="A10" s="88"/>
      <c r="B10" s="89"/>
      <c r="C10" s="90" t="s">
        <v>9</v>
      </c>
      <c r="D10" s="91">
        <f>SUM(D12,D16,D19)</f>
        <v>732990.24</v>
      </c>
      <c r="E10" s="92">
        <f>E11</f>
        <v>1105981</v>
      </c>
      <c r="F10" s="169">
        <f>SUM(F11)</f>
        <v>1379255</v>
      </c>
      <c r="G10" s="92">
        <f>G11</f>
        <v>1390636</v>
      </c>
      <c r="H10" s="93">
        <f>H11</f>
        <v>1399014</v>
      </c>
    </row>
    <row r="11" spans="1:8" ht="30.6" customHeight="1">
      <c r="A11" s="69">
        <v>6</v>
      </c>
      <c r="B11" s="69"/>
      <c r="C11" s="69" t="s">
        <v>10</v>
      </c>
      <c r="D11" s="79">
        <f>SUM(D12,D16,D19)</f>
        <v>732990.24</v>
      </c>
      <c r="E11" s="94">
        <f>SUM(E12,E14,E16,E19)</f>
        <v>1105981</v>
      </c>
      <c r="F11" s="80">
        <f>SUM(F12,F16,F19)</f>
        <v>1379255</v>
      </c>
      <c r="G11" s="80">
        <f>SUM(G12,G16,G19)</f>
        <v>1390636</v>
      </c>
      <c r="H11" s="94">
        <f>SUM(H12,H16,H19)</f>
        <v>1399014</v>
      </c>
    </row>
    <row r="12" spans="1:8" ht="30.6" customHeight="1">
      <c r="A12" s="69"/>
      <c r="B12" s="69">
        <v>63</v>
      </c>
      <c r="C12" s="69" t="s">
        <v>41</v>
      </c>
      <c r="D12" s="79">
        <f>SUM(D13:D14)</f>
        <v>133.99</v>
      </c>
      <c r="E12" s="80">
        <f>E13</f>
        <v>35305</v>
      </c>
      <c r="F12" s="80">
        <f>F13</f>
        <v>2500</v>
      </c>
      <c r="G12" s="80">
        <f>G13</f>
        <v>2500</v>
      </c>
      <c r="H12" s="80">
        <f>H13</f>
        <v>2500</v>
      </c>
    </row>
    <row r="13" spans="1:8" ht="30.6" customHeight="1">
      <c r="A13" s="95"/>
      <c r="B13" s="95">
        <v>6361</v>
      </c>
      <c r="C13" s="96" t="s">
        <v>42</v>
      </c>
      <c r="D13" s="82">
        <v>133.94</v>
      </c>
      <c r="E13" s="71">
        <v>35305</v>
      </c>
      <c r="F13" s="71">
        <v>2500</v>
      </c>
      <c r="G13" s="71">
        <v>2500</v>
      </c>
      <c r="H13" s="71">
        <v>2500</v>
      </c>
    </row>
    <row r="14" spans="1:8" ht="30.6" customHeight="1">
      <c r="A14" s="95"/>
      <c r="B14" s="76">
        <v>64</v>
      </c>
      <c r="C14" s="69" t="s">
        <v>43</v>
      </c>
      <c r="D14" s="82">
        <v>0.05</v>
      </c>
      <c r="E14" s="80">
        <f>E15</f>
        <v>1</v>
      </c>
      <c r="F14" s="71">
        <v>0</v>
      </c>
      <c r="G14" s="71">
        <v>0</v>
      </c>
      <c r="H14" s="71">
        <v>0</v>
      </c>
    </row>
    <row r="15" spans="1:8" ht="30.6" customHeight="1">
      <c r="A15" s="95"/>
      <c r="B15" s="95"/>
      <c r="C15" s="75" t="s">
        <v>44</v>
      </c>
      <c r="D15" s="82"/>
      <c r="E15" s="71">
        <v>1</v>
      </c>
      <c r="F15" s="71">
        <v>0</v>
      </c>
      <c r="G15" s="71">
        <v>0</v>
      </c>
      <c r="H15" s="71">
        <v>0</v>
      </c>
    </row>
    <row r="16" spans="1:8" ht="30.6" customHeight="1">
      <c r="A16" s="95"/>
      <c r="B16" s="76">
        <v>66</v>
      </c>
      <c r="C16" s="69" t="s">
        <v>45</v>
      </c>
      <c r="D16" s="79">
        <f>SUM(D17:D18)</f>
        <v>17676.940000000002</v>
      </c>
      <c r="E16" s="80">
        <f>SUM(E17:E18)</f>
        <v>14533</v>
      </c>
      <c r="F16" s="80">
        <f>SUM(F17:F18)</f>
        <v>17588</v>
      </c>
      <c r="G16" s="80">
        <f>SUM(G17:G18)</f>
        <v>18588</v>
      </c>
      <c r="H16" s="80">
        <f>SUM(H17:H18)</f>
        <v>18588</v>
      </c>
    </row>
    <row r="17" spans="1:8" ht="30.6" customHeight="1">
      <c r="A17" s="95"/>
      <c r="B17" s="95">
        <v>6615</v>
      </c>
      <c r="C17" s="75" t="s">
        <v>46</v>
      </c>
      <c r="D17" s="82">
        <v>8909.68</v>
      </c>
      <c r="E17" s="71">
        <v>11945</v>
      </c>
      <c r="F17" s="71">
        <v>15000</v>
      </c>
      <c r="G17" s="71">
        <v>16000</v>
      </c>
      <c r="H17" s="71">
        <v>16000</v>
      </c>
    </row>
    <row r="18" spans="1:8" ht="30.6" customHeight="1">
      <c r="A18" s="95"/>
      <c r="B18" s="95">
        <v>6631</v>
      </c>
      <c r="C18" s="75" t="s">
        <v>47</v>
      </c>
      <c r="D18" s="82">
        <v>8767.26</v>
      </c>
      <c r="E18" s="71">
        <v>2588</v>
      </c>
      <c r="F18" s="71">
        <v>2588</v>
      </c>
      <c r="G18" s="71">
        <v>2588</v>
      </c>
      <c r="H18" s="71">
        <v>2588</v>
      </c>
    </row>
    <row r="19" spans="1:8" ht="30.6" customHeight="1">
      <c r="A19" s="95"/>
      <c r="B19" s="76">
        <v>67</v>
      </c>
      <c r="C19" s="75" t="s">
        <v>48</v>
      </c>
      <c r="D19" s="79">
        <f>SUM(D20:D22)</f>
        <v>715179.30999999994</v>
      </c>
      <c r="E19" s="80">
        <f>SUM(E20:E22)</f>
        <v>1056142</v>
      </c>
      <c r="F19" s="80">
        <f>SUM(F20:F22)</f>
        <v>1359167</v>
      </c>
      <c r="G19" s="80">
        <f>SUM(G20:G22)</f>
        <v>1369548</v>
      </c>
      <c r="H19" s="80">
        <f>SUM(H20:H22)</f>
        <v>1377926</v>
      </c>
    </row>
    <row r="20" spans="1:8" ht="30.6" customHeight="1">
      <c r="A20" s="76"/>
      <c r="B20" s="95">
        <v>6711</v>
      </c>
      <c r="C20" s="97" t="s">
        <v>49</v>
      </c>
      <c r="D20" s="82">
        <v>279948.79999999999</v>
      </c>
      <c r="E20" s="71">
        <v>594762</v>
      </c>
      <c r="F20" s="71">
        <v>885103</v>
      </c>
      <c r="G20" s="98">
        <v>895484</v>
      </c>
      <c r="H20" s="98">
        <v>903862</v>
      </c>
    </row>
    <row r="21" spans="1:8" ht="30.6" customHeight="1">
      <c r="A21" s="75"/>
      <c r="B21" s="75">
        <v>6711</v>
      </c>
      <c r="C21" s="97" t="s">
        <v>50</v>
      </c>
      <c r="D21" s="82">
        <v>421563.07</v>
      </c>
      <c r="E21" s="71">
        <v>421563</v>
      </c>
      <c r="F21" s="71">
        <v>434210</v>
      </c>
      <c r="G21" s="71">
        <v>434210</v>
      </c>
      <c r="H21" s="99">
        <v>434210</v>
      </c>
    </row>
    <row r="22" spans="1:8" ht="30.6" customHeight="1">
      <c r="A22" s="75"/>
      <c r="B22" s="75">
        <v>6712</v>
      </c>
      <c r="C22" s="97" t="s">
        <v>51</v>
      </c>
      <c r="D22" s="82">
        <v>13667.44</v>
      </c>
      <c r="E22" s="71">
        <v>39817</v>
      </c>
      <c r="F22" s="71">
        <v>39854</v>
      </c>
      <c r="G22" s="71">
        <v>39854</v>
      </c>
      <c r="H22" s="99">
        <v>39854</v>
      </c>
    </row>
    <row r="23" spans="1:8" ht="30.6" customHeight="1"/>
    <row r="24" spans="1:8" ht="30.6" customHeight="1"/>
    <row r="25" spans="1:8" ht="30.6" customHeight="1"/>
    <row r="26" spans="1:8" ht="30.6" customHeight="1">
      <c r="A26" s="194" t="s">
        <v>52</v>
      </c>
      <c r="B26" s="195"/>
      <c r="C26" s="195"/>
      <c r="D26" s="195"/>
      <c r="E26" s="195"/>
      <c r="F26" s="195"/>
      <c r="G26" s="195"/>
      <c r="H26" s="195"/>
    </row>
    <row r="27" spans="1:8" ht="30.6" customHeight="1">
      <c r="A27" s="67"/>
      <c r="B27" s="67"/>
      <c r="C27" s="67"/>
      <c r="D27" s="67"/>
      <c r="E27" s="67"/>
      <c r="F27" s="67"/>
      <c r="G27" s="68"/>
      <c r="H27" s="68"/>
    </row>
    <row r="28" spans="1:8" ht="30.6" customHeight="1">
      <c r="A28" s="5" t="s">
        <v>35</v>
      </c>
      <c r="B28" s="4" t="s">
        <v>36</v>
      </c>
      <c r="C28" s="4" t="s">
        <v>53</v>
      </c>
      <c r="D28" s="4" t="s">
        <v>38</v>
      </c>
      <c r="E28" s="5" t="s">
        <v>39</v>
      </c>
      <c r="F28" s="5" t="s">
        <v>40</v>
      </c>
      <c r="G28" s="5" t="s">
        <v>7</v>
      </c>
      <c r="H28" s="5" t="s">
        <v>8</v>
      </c>
    </row>
    <row r="29" spans="1:8" ht="30.6" customHeight="1">
      <c r="A29" s="72"/>
      <c r="B29" s="73"/>
      <c r="C29" s="74" t="s">
        <v>12</v>
      </c>
      <c r="D29" s="84">
        <f>SUM(D30,D73)</f>
        <v>755332.41</v>
      </c>
      <c r="E29" s="100">
        <f>SUM(E30,E75)</f>
        <v>1112278</v>
      </c>
      <c r="F29" s="100">
        <f>SUM(F30,F73)</f>
        <v>1389255</v>
      </c>
      <c r="G29" s="100">
        <f>SUM(G30,G73)</f>
        <v>1380636</v>
      </c>
      <c r="H29" s="100">
        <f>SUM(H30,H73)</f>
        <v>1399014</v>
      </c>
    </row>
    <row r="30" spans="1:8" ht="30.6" customHeight="1">
      <c r="A30" s="69">
        <v>3</v>
      </c>
      <c r="B30" s="69"/>
      <c r="C30" s="69" t="s">
        <v>13</v>
      </c>
      <c r="D30" s="79">
        <f>SUM(D31,D40,D68)</f>
        <v>719174.73</v>
      </c>
      <c r="E30" s="80">
        <f>SUM(E31,E40,E68)</f>
        <v>1026214</v>
      </c>
      <c r="F30" s="80">
        <f>SUM(F31,F40,F68)</f>
        <v>1334247</v>
      </c>
      <c r="G30" s="80">
        <f>SUM(G31,G40,G68)</f>
        <v>1326128</v>
      </c>
      <c r="H30" s="80">
        <f>SUM(H31,H40,H68)</f>
        <v>1344506</v>
      </c>
    </row>
    <row r="31" spans="1:8" ht="30.6" customHeight="1">
      <c r="A31" s="69"/>
      <c r="B31" s="69">
        <v>31</v>
      </c>
      <c r="C31" s="69" t="s">
        <v>54</v>
      </c>
      <c r="D31" s="79">
        <f>SUM(D32,D35,D37)</f>
        <v>586270.03999999992</v>
      </c>
      <c r="E31" s="80">
        <f>SUM(E32,E35,E37)</f>
        <v>818216</v>
      </c>
      <c r="F31" s="80">
        <f>SUM(F32,F35,F37)</f>
        <v>1102550</v>
      </c>
      <c r="G31" s="80">
        <f>SUM(G32,G35,G37)</f>
        <v>1105084</v>
      </c>
      <c r="H31" s="80">
        <f>SUM(H32,H35,H37)</f>
        <v>1107631</v>
      </c>
    </row>
    <row r="32" spans="1:8" ht="30.6" customHeight="1">
      <c r="A32" s="95"/>
      <c r="B32" s="101">
        <v>311</v>
      </c>
      <c r="C32" s="102" t="s">
        <v>55</v>
      </c>
      <c r="D32" s="103">
        <f>SUM(D33:D34)</f>
        <v>365387.20999999996</v>
      </c>
      <c r="E32" s="104">
        <f>SUM(E33:E34)</f>
        <v>543739</v>
      </c>
      <c r="F32" s="80">
        <f>SUM(F33:F34)</f>
        <v>750000</v>
      </c>
      <c r="G32" s="80">
        <f>SUM(G33:G34)</f>
        <v>752038</v>
      </c>
      <c r="H32" s="80">
        <f>SUM(H33:H34)</f>
        <v>754087</v>
      </c>
    </row>
    <row r="33" spans="1:8" ht="30.6" customHeight="1">
      <c r="A33" s="95"/>
      <c r="B33" s="105" t="s">
        <v>56</v>
      </c>
      <c r="C33" s="106" t="s">
        <v>57</v>
      </c>
      <c r="D33" s="107">
        <v>351975.79</v>
      </c>
      <c r="E33" s="108">
        <v>517812</v>
      </c>
      <c r="F33" s="71">
        <v>721480</v>
      </c>
      <c r="G33" s="71">
        <v>723376</v>
      </c>
      <c r="H33" s="71">
        <v>725282</v>
      </c>
    </row>
    <row r="34" spans="1:8" ht="30.6" customHeight="1">
      <c r="A34" s="95"/>
      <c r="B34" s="105" t="s">
        <v>58</v>
      </c>
      <c r="C34" s="106" t="s">
        <v>59</v>
      </c>
      <c r="D34" s="107">
        <v>13411.42</v>
      </c>
      <c r="E34" s="108">
        <v>25927</v>
      </c>
      <c r="F34" s="71">
        <v>28520</v>
      </c>
      <c r="G34" s="71">
        <v>28662</v>
      </c>
      <c r="H34" s="71">
        <v>28805</v>
      </c>
    </row>
    <row r="35" spans="1:8" ht="30.6" customHeight="1">
      <c r="A35" s="95"/>
      <c r="B35" s="76">
        <v>312</v>
      </c>
      <c r="C35" s="69" t="s">
        <v>60</v>
      </c>
      <c r="D35" s="79">
        <f>SUM(D36)</f>
        <v>133281.94</v>
      </c>
      <c r="E35" s="80">
        <f>SUM(E36)</f>
        <v>142183</v>
      </c>
      <c r="F35" s="80">
        <f>SUM(F36)</f>
        <v>170000</v>
      </c>
      <c r="G35" s="80">
        <f>SUM(G36)</f>
        <v>170000</v>
      </c>
      <c r="H35" s="80">
        <f>SUM(H36)</f>
        <v>170000</v>
      </c>
    </row>
    <row r="36" spans="1:8" ht="30.6" customHeight="1">
      <c r="A36" s="95"/>
      <c r="B36" s="95">
        <v>3121</v>
      </c>
      <c r="C36" s="75" t="s">
        <v>61</v>
      </c>
      <c r="D36" s="82">
        <v>133281.94</v>
      </c>
      <c r="E36" s="71">
        <v>142183</v>
      </c>
      <c r="F36" s="71">
        <v>170000</v>
      </c>
      <c r="G36" s="71">
        <v>170000</v>
      </c>
      <c r="H36" s="71">
        <v>170000</v>
      </c>
    </row>
    <row r="37" spans="1:8" ht="30.6" customHeight="1">
      <c r="A37" s="95"/>
      <c r="B37" s="76">
        <v>313</v>
      </c>
      <c r="C37" s="76" t="s">
        <v>62</v>
      </c>
      <c r="D37" s="79">
        <f>SUM(D38:D39)</f>
        <v>87600.89</v>
      </c>
      <c r="E37" s="80">
        <f>SUM(E38:E39)</f>
        <v>132294</v>
      </c>
      <c r="F37" s="80">
        <f>SUM(F38:F39)</f>
        <v>182550</v>
      </c>
      <c r="G37" s="80">
        <f>SUM(G38:G39)</f>
        <v>183046</v>
      </c>
      <c r="H37" s="80">
        <f>SUM(H38:H39)</f>
        <v>183544</v>
      </c>
    </row>
    <row r="38" spans="1:8" ht="30.6" customHeight="1">
      <c r="A38" s="95"/>
      <c r="B38" s="95">
        <v>3131</v>
      </c>
      <c r="C38" s="95" t="s">
        <v>63</v>
      </c>
      <c r="D38" s="82">
        <v>27312</v>
      </c>
      <c r="E38" s="71">
        <v>42577</v>
      </c>
      <c r="F38" s="71">
        <v>58800</v>
      </c>
      <c r="G38" s="71">
        <v>58960</v>
      </c>
      <c r="H38" s="71">
        <v>59120</v>
      </c>
    </row>
    <row r="39" spans="1:8" ht="30.6" customHeight="1">
      <c r="A39" s="95"/>
      <c r="B39" s="95">
        <v>3132</v>
      </c>
      <c r="C39" s="95" t="s">
        <v>64</v>
      </c>
      <c r="D39" s="82">
        <v>60288.89</v>
      </c>
      <c r="E39" s="71">
        <v>89717</v>
      </c>
      <c r="F39" s="71">
        <v>123750</v>
      </c>
      <c r="G39" s="71">
        <v>124086</v>
      </c>
      <c r="H39" s="71">
        <v>124424</v>
      </c>
    </row>
    <row r="40" spans="1:8" ht="30.6" customHeight="1">
      <c r="A40" s="95"/>
      <c r="B40" s="76">
        <v>32</v>
      </c>
      <c r="C40" s="166" t="s">
        <v>65</v>
      </c>
      <c r="D40" s="79">
        <f>SUM(D41,D45,D52,D63)</f>
        <v>132320.76</v>
      </c>
      <c r="E40" s="80">
        <f>SUM(E41,E45,E52,E63)</f>
        <v>206936</v>
      </c>
      <c r="F40" s="80">
        <f>SUM(F41,F45,F52,F63)</f>
        <v>230528</v>
      </c>
      <c r="G40" s="80">
        <f>SUM(G41,G45,G52,G63)</f>
        <v>219820</v>
      </c>
      <c r="H40" s="80">
        <f>SUM(H41,H45,H52,H63)</f>
        <v>235595</v>
      </c>
    </row>
    <row r="41" spans="1:8" ht="30.6" customHeight="1">
      <c r="A41" s="95"/>
      <c r="B41" s="76">
        <v>321</v>
      </c>
      <c r="C41" s="69" t="s">
        <v>66</v>
      </c>
      <c r="D41" s="79">
        <f>SUM(D42:D44)</f>
        <v>15563.57</v>
      </c>
      <c r="E41" s="80">
        <f>SUM(E42:E44)</f>
        <v>28024</v>
      </c>
      <c r="F41" s="80">
        <f>SUM(F42:F44)</f>
        <v>30500</v>
      </c>
      <c r="G41" s="80">
        <f>SUM(G42:G44)</f>
        <v>30500</v>
      </c>
      <c r="H41" s="80">
        <f>SUM(H42:H44)</f>
        <v>30500</v>
      </c>
    </row>
    <row r="42" spans="1:8" ht="30.6" customHeight="1">
      <c r="A42" s="76"/>
      <c r="B42" s="95">
        <v>3211</v>
      </c>
      <c r="C42" s="97" t="s">
        <v>67</v>
      </c>
      <c r="D42" s="82">
        <v>285.55</v>
      </c>
      <c r="E42" s="71">
        <v>4625</v>
      </c>
      <c r="F42" s="71">
        <v>5212</v>
      </c>
      <c r="G42" s="71">
        <v>5212</v>
      </c>
      <c r="H42" s="71">
        <v>5212</v>
      </c>
    </row>
    <row r="43" spans="1:8" ht="30.6" customHeight="1">
      <c r="A43" s="76"/>
      <c r="B43" s="95">
        <v>3212</v>
      </c>
      <c r="C43" s="97" t="s">
        <v>68</v>
      </c>
      <c r="D43" s="82">
        <v>15211.66</v>
      </c>
      <c r="E43" s="71">
        <v>20081</v>
      </c>
      <c r="F43" s="71">
        <v>21870</v>
      </c>
      <c r="G43" s="71">
        <v>21870</v>
      </c>
      <c r="H43" s="71">
        <v>21870</v>
      </c>
    </row>
    <row r="44" spans="1:8" ht="30.6" customHeight="1">
      <c r="A44" s="76"/>
      <c r="B44" s="95">
        <v>3213</v>
      </c>
      <c r="C44" s="97" t="s">
        <v>69</v>
      </c>
      <c r="D44" s="82">
        <v>66.36</v>
      </c>
      <c r="E44" s="71">
        <v>3318</v>
      </c>
      <c r="F44" s="71">
        <v>3418</v>
      </c>
      <c r="G44" s="71">
        <v>3418</v>
      </c>
      <c r="H44" s="71">
        <v>3418</v>
      </c>
    </row>
    <row r="45" spans="1:8" ht="30.6" customHeight="1">
      <c r="A45" s="76"/>
      <c r="B45" s="76">
        <v>322</v>
      </c>
      <c r="C45" s="77" t="s">
        <v>70</v>
      </c>
      <c r="D45" s="79">
        <f>SUM(D46:D51)</f>
        <v>56434.420000000006</v>
      </c>
      <c r="E45" s="80">
        <f>SUM(E46:E51)</f>
        <v>102857</v>
      </c>
      <c r="F45" s="80">
        <f>SUM(F46:F51)</f>
        <v>109902</v>
      </c>
      <c r="G45" s="80">
        <f>SUM(G46:G51)</f>
        <v>104982</v>
      </c>
      <c r="H45" s="80">
        <f>SUM(H46:H51)</f>
        <v>106336</v>
      </c>
    </row>
    <row r="46" spans="1:8" ht="30.6" customHeight="1">
      <c r="A46" s="76"/>
      <c r="B46" s="95">
        <v>3221</v>
      </c>
      <c r="C46" s="97" t="s">
        <v>71</v>
      </c>
      <c r="D46" s="82">
        <v>10402.44</v>
      </c>
      <c r="E46" s="71">
        <v>9344</v>
      </c>
      <c r="F46" s="71">
        <v>10135</v>
      </c>
      <c r="G46" s="71">
        <v>10555</v>
      </c>
      <c r="H46" s="71">
        <v>10985</v>
      </c>
    </row>
    <row r="47" spans="1:8" ht="30.6" customHeight="1">
      <c r="A47" s="76"/>
      <c r="B47" s="95">
        <v>3222</v>
      </c>
      <c r="C47" s="97" t="s">
        <v>72</v>
      </c>
      <c r="D47" s="82">
        <v>0</v>
      </c>
      <c r="E47" s="71">
        <v>0</v>
      </c>
      <c r="F47" s="71">
        <v>0</v>
      </c>
      <c r="G47" s="71">
        <v>0</v>
      </c>
      <c r="H47" s="71">
        <v>0</v>
      </c>
    </row>
    <row r="48" spans="1:8" ht="30.6" customHeight="1">
      <c r="A48" s="76"/>
      <c r="B48" s="95">
        <v>3223</v>
      </c>
      <c r="C48" s="97" t="s">
        <v>73</v>
      </c>
      <c r="D48" s="82">
        <v>15460.28</v>
      </c>
      <c r="E48" s="71">
        <v>56518</v>
      </c>
      <c r="F48" s="71">
        <v>56639</v>
      </c>
      <c r="G48" s="71">
        <v>59261</v>
      </c>
      <c r="H48" s="71">
        <v>59616</v>
      </c>
    </row>
    <row r="49" spans="1:8" ht="30.6" customHeight="1">
      <c r="A49" s="76"/>
      <c r="B49" s="95">
        <v>3224</v>
      </c>
      <c r="C49" s="97" t="s">
        <v>74</v>
      </c>
      <c r="D49" s="82">
        <v>1204.03</v>
      </c>
      <c r="E49" s="71">
        <v>3982</v>
      </c>
      <c r="F49" s="71">
        <v>4982</v>
      </c>
      <c r="G49" s="71">
        <v>5231</v>
      </c>
      <c r="H49" s="71">
        <v>5500</v>
      </c>
    </row>
    <row r="50" spans="1:8" ht="30.6" customHeight="1">
      <c r="A50" s="76"/>
      <c r="B50" s="95">
        <v>3225</v>
      </c>
      <c r="C50" s="97" t="s">
        <v>75</v>
      </c>
      <c r="D50" s="82">
        <v>6846.27</v>
      </c>
      <c r="E50" s="71">
        <v>5671</v>
      </c>
      <c r="F50" s="71">
        <v>5671</v>
      </c>
      <c r="G50" s="71">
        <v>5960</v>
      </c>
      <c r="H50" s="71">
        <v>6260</v>
      </c>
    </row>
    <row r="51" spans="1:8" ht="30.6" customHeight="1">
      <c r="A51" s="76"/>
      <c r="B51" s="95">
        <v>3227</v>
      </c>
      <c r="C51" s="97" t="s">
        <v>76</v>
      </c>
      <c r="D51" s="82">
        <v>22521.4</v>
      </c>
      <c r="E51" s="71">
        <v>27342</v>
      </c>
      <c r="F51" s="71">
        <v>32475</v>
      </c>
      <c r="G51" s="71">
        <v>23975</v>
      </c>
      <c r="H51" s="71">
        <v>23975</v>
      </c>
    </row>
    <row r="52" spans="1:8" ht="30.6" customHeight="1">
      <c r="A52" s="76"/>
      <c r="B52" s="76">
        <v>323</v>
      </c>
      <c r="C52" s="77" t="s">
        <v>77</v>
      </c>
      <c r="D52" s="79">
        <f>SUM(D53:D62)</f>
        <v>52008.310000000005</v>
      </c>
      <c r="E52" s="80">
        <f>SUM(E53:E62)</f>
        <v>64307</v>
      </c>
      <c r="F52" s="80">
        <f>SUM(F53:F62)</f>
        <v>76076</v>
      </c>
      <c r="G52" s="80">
        <f>SUM(G53:G62)</f>
        <v>69583</v>
      </c>
      <c r="H52" s="80">
        <f>SUM(H53:H62)</f>
        <v>83268</v>
      </c>
    </row>
    <row r="53" spans="1:8" ht="30.6" customHeight="1">
      <c r="A53" s="76"/>
      <c r="B53" s="95">
        <v>3231</v>
      </c>
      <c r="C53" s="97" t="s">
        <v>78</v>
      </c>
      <c r="D53" s="82">
        <v>3363.61</v>
      </c>
      <c r="E53" s="71">
        <v>3982</v>
      </c>
      <c r="F53" s="71">
        <v>4181</v>
      </c>
      <c r="G53" s="71">
        <v>4390</v>
      </c>
      <c r="H53" s="71">
        <v>4610</v>
      </c>
    </row>
    <row r="54" spans="1:8" ht="30.6" customHeight="1">
      <c r="A54" s="76"/>
      <c r="B54" s="95">
        <v>3232</v>
      </c>
      <c r="C54" s="97" t="s">
        <v>79</v>
      </c>
      <c r="D54" s="82">
        <v>28667.1</v>
      </c>
      <c r="E54" s="71">
        <v>36817</v>
      </c>
      <c r="F54" s="71">
        <v>40468</v>
      </c>
      <c r="G54" s="71">
        <v>32218</v>
      </c>
      <c r="H54" s="71">
        <v>44058</v>
      </c>
    </row>
    <row r="55" spans="1:8" ht="30.6" customHeight="1">
      <c r="A55" s="76"/>
      <c r="B55" s="95">
        <v>3233</v>
      </c>
      <c r="C55" s="97" t="s">
        <v>80</v>
      </c>
      <c r="D55" s="82">
        <v>870.4</v>
      </c>
      <c r="E55" s="71">
        <v>1201</v>
      </c>
      <c r="F55" s="71">
        <v>1201</v>
      </c>
      <c r="G55" s="71">
        <v>1261</v>
      </c>
      <c r="H55" s="71">
        <v>1324</v>
      </c>
    </row>
    <row r="56" spans="1:8" ht="30.6" customHeight="1">
      <c r="A56" s="76"/>
      <c r="B56" s="95">
        <v>3234</v>
      </c>
      <c r="C56" s="97" t="s">
        <v>81</v>
      </c>
      <c r="D56" s="82">
        <v>384.29</v>
      </c>
      <c r="E56" s="71">
        <v>1201</v>
      </c>
      <c r="F56" s="71">
        <v>1201</v>
      </c>
      <c r="G56" s="71">
        <v>1261</v>
      </c>
      <c r="H56" s="71">
        <v>1324</v>
      </c>
    </row>
    <row r="57" spans="1:8" ht="30.6" customHeight="1">
      <c r="A57" s="76"/>
      <c r="B57" s="95">
        <v>3234</v>
      </c>
      <c r="C57" s="97" t="s">
        <v>82</v>
      </c>
      <c r="D57" s="82">
        <v>747.87</v>
      </c>
      <c r="E57" s="71">
        <v>1067</v>
      </c>
      <c r="F57" s="71">
        <v>1600</v>
      </c>
      <c r="G57" s="71">
        <v>1680</v>
      </c>
      <c r="H57" s="71">
        <v>1764</v>
      </c>
    </row>
    <row r="58" spans="1:8" ht="30.6" customHeight="1">
      <c r="A58" s="76"/>
      <c r="B58" s="95">
        <v>3236</v>
      </c>
      <c r="C58" s="97" t="s">
        <v>83</v>
      </c>
      <c r="D58" s="82">
        <v>797.66</v>
      </c>
      <c r="E58" s="71">
        <v>1327</v>
      </c>
      <c r="F58" s="71">
        <v>1460</v>
      </c>
      <c r="G58" s="71">
        <v>1533</v>
      </c>
      <c r="H58" s="71">
        <v>1610</v>
      </c>
    </row>
    <row r="59" spans="1:8" ht="30.6" customHeight="1">
      <c r="A59" s="76"/>
      <c r="B59" s="95">
        <v>3237</v>
      </c>
      <c r="C59" s="97" t="s">
        <v>84</v>
      </c>
      <c r="D59" s="82">
        <v>14772.06</v>
      </c>
      <c r="E59" s="71">
        <v>14659</v>
      </c>
      <c r="F59" s="71">
        <v>21000</v>
      </c>
      <c r="G59" s="71">
        <v>22050</v>
      </c>
      <c r="H59" s="71">
        <v>23150</v>
      </c>
    </row>
    <row r="60" spans="1:8" ht="30.6" customHeight="1">
      <c r="A60" s="76"/>
      <c r="B60" s="95">
        <v>3238</v>
      </c>
      <c r="C60" s="97" t="s">
        <v>85</v>
      </c>
      <c r="D60" s="82">
        <v>742.83</v>
      </c>
      <c r="E60" s="71">
        <v>933</v>
      </c>
      <c r="F60" s="71">
        <v>1500</v>
      </c>
      <c r="G60" s="71">
        <v>1575</v>
      </c>
      <c r="H60" s="71">
        <v>1655</v>
      </c>
    </row>
    <row r="61" spans="1:8" ht="30.6" customHeight="1">
      <c r="A61" s="76"/>
      <c r="B61" s="95">
        <v>3239</v>
      </c>
      <c r="C61" s="97" t="s">
        <v>86</v>
      </c>
      <c r="D61" s="82">
        <v>1662.49</v>
      </c>
      <c r="E61" s="71">
        <v>3120</v>
      </c>
      <c r="F61" s="71">
        <v>3465</v>
      </c>
      <c r="G61" s="71">
        <v>3615</v>
      </c>
      <c r="H61" s="71">
        <v>3773</v>
      </c>
    </row>
    <row r="62" spans="1:8" ht="30.6" customHeight="1">
      <c r="A62" s="76"/>
      <c r="B62" s="95">
        <v>324</v>
      </c>
      <c r="C62" s="97" t="s">
        <v>87</v>
      </c>
      <c r="D62" s="82">
        <v>0</v>
      </c>
      <c r="E62" s="71">
        <v>0</v>
      </c>
      <c r="F62" s="71">
        <v>0</v>
      </c>
      <c r="G62" s="71">
        <v>0</v>
      </c>
      <c r="H62" s="71">
        <v>0</v>
      </c>
    </row>
    <row r="63" spans="1:8" ht="30.6" customHeight="1">
      <c r="A63" s="76"/>
      <c r="B63" s="76">
        <v>329</v>
      </c>
      <c r="C63" s="77" t="s">
        <v>88</v>
      </c>
      <c r="D63" s="79">
        <f>SUM(D64:D67)</f>
        <v>8314.4600000000009</v>
      </c>
      <c r="E63" s="80">
        <f>SUM(E64:E67)</f>
        <v>11748</v>
      </c>
      <c r="F63" s="80">
        <f>SUM(F64:F67)</f>
        <v>14050</v>
      </c>
      <c r="G63" s="80">
        <f>SUM(G64:G67)</f>
        <v>14755</v>
      </c>
      <c r="H63" s="80">
        <f>SUM(H64:H67)</f>
        <v>15491</v>
      </c>
    </row>
    <row r="64" spans="1:8" ht="30.6" customHeight="1">
      <c r="A64" s="76"/>
      <c r="B64" s="95">
        <v>3292</v>
      </c>
      <c r="C64" s="97" t="s">
        <v>89</v>
      </c>
      <c r="D64" s="82">
        <v>6035.14</v>
      </c>
      <c r="E64" s="71">
        <v>8627</v>
      </c>
      <c r="F64" s="71">
        <v>10000</v>
      </c>
      <c r="G64" s="71">
        <v>10500</v>
      </c>
      <c r="H64" s="71">
        <v>11025</v>
      </c>
    </row>
    <row r="65" spans="1:8" ht="30.6" customHeight="1">
      <c r="A65" s="76"/>
      <c r="B65" s="95">
        <v>3293</v>
      </c>
      <c r="C65" s="97" t="s">
        <v>90</v>
      </c>
      <c r="D65" s="82">
        <v>1280.25</v>
      </c>
      <c r="E65" s="71">
        <v>1327</v>
      </c>
      <c r="F65" s="71">
        <v>2000</v>
      </c>
      <c r="G65" s="71">
        <v>2100</v>
      </c>
      <c r="H65" s="71">
        <v>2205</v>
      </c>
    </row>
    <row r="66" spans="1:8" ht="30.6" customHeight="1">
      <c r="A66" s="76"/>
      <c r="B66" s="95">
        <v>3295</v>
      </c>
      <c r="C66" s="97" t="s">
        <v>91</v>
      </c>
      <c r="D66" s="82">
        <v>868.01</v>
      </c>
      <c r="E66" s="71">
        <v>1128</v>
      </c>
      <c r="F66" s="71">
        <v>1350</v>
      </c>
      <c r="G66" s="71">
        <v>1420</v>
      </c>
      <c r="H66" s="71">
        <v>1491</v>
      </c>
    </row>
    <row r="67" spans="1:8" ht="30.6" customHeight="1">
      <c r="A67" s="76"/>
      <c r="B67" s="95">
        <v>3299</v>
      </c>
      <c r="C67" s="97" t="s">
        <v>88</v>
      </c>
      <c r="D67" s="82">
        <v>131.06</v>
      </c>
      <c r="E67" s="71">
        <v>666</v>
      </c>
      <c r="F67" s="71">
        <v>700</v>
      </c>
      <c r="G67" s="71">
        <v>735</v>
      </c>
      <c r="H67" s="71">
        <v>770</v>
      </c>
    </row>
    <row r="68" spans="1:8" ht="30.6" customHeight="1">
      <c r="A68" s="76"/>
      <c r="B68" s="76">
        <v>34</v>
      </c>
      <c r="C68" s="77" t="s">
        <v>92</v>
      </c>
      <c r="D68" s="79">
        <f>SUM(D69)</f>
        <v>583.92999999999995</v>
      </c>
      <c r="E68" s="80">
        <f>SUM(E69)</f>
        <v>1062</v>
      </c>
      <c r="F68" s="80">
        <f>SUM(F69)</f>
        <v>1169</v>
      </c>
      <c r="G68" s="80">
        <f>SUM(G69)</f>
        <v>1224</v>
      </c>
      <c r="H68" s="80">
        <f>SUM(H69)</f>
        <v>1280</v>
      </c>
    </row>
    <row r="69" spans="1:8" ht="30.6" customHeight="1">
      <c r="A69" s="76"/>
      <c r="B69" s="76">
        <v>343</v>
      </c>
      <c r="C69" s="69"/>
      <c r="D69" s="79">
        <f>SUM(D70:D72)</f>
        <v>583.92999999999995</v>
      </c>
      <c r="E69" s="80">
        <f>SUM(E70:E72)</f>
        <v>1062</v>
      </c>
      <c r="F69" s="80">
        <f>SUM(F70:F72)</f>
        <v>1169</v>
      </c>
      <c r="G69" s="80">
        <f>SUM(G70:G72)</f>
        <v>1224</v>
      </c>
      <c r="H69" s="80">
        <f>SUM(H70:H72)</f>
        <v>1280</v>
      </c>
    </row>
    <row r="70" spans="1:8" ht="30.6" customHeight="1">
      <c r="A70" s="76"/>
      <c r="B70" s="95">
        <v>3431</v>
      </c>
      <c r="C70" s="75" t="s">
        <v>93</v>
      </c>
      <c r="D70" s="82">
        <v>582.76</v>
      </c>
      <c r="E70" s="71">
        <v>664</v>
      </c>
      <c r="F70" s="71">
        <v>700</v>
      </c>
      <c r="G70" s="71">
        <v>735</v>
      </c>
      <c r="H70" s="71">
        <v>770</v>
      </c>
    </row>
    <row r="71" spans="1:8" ht="30.6" customHeight="1">
      <c r="A71" s="76"/>
      <c r="B71" s="95">
        <v>3434</v>
      </c>
      <c r="C71" s="75" t="s">
        <v>94</v>
      </c>
      <c r="D71" s="82">
        <v>0</v>
      </c>
      <c r="E71" s="71">
        <v>332</v>
      </c>
      <c r="F71" s="71">
        <v>400</v>
      </c>
      <c r="G71" s="71">
        <v>420</v>
      </c>
      <c r="H71" s="71">
        <v>441</v>
      </c>
    </row>
    <row r="72" spans="1:8" ht="30.6" customHeight="1">
      <c r="A72" s="109"/>
      <c r="B72" s="110">
        <v>3433</v>
      </c>
      <c r="C72" s="111" t="s">
        <v>95</v>
      </c>
      <c r="D72" s="112">
        <v>1.17</v>
      </c>
      <c r="E72" s="113">
        <v>66</v>
      </c>
      <c r="F72" s="113">
        <v>69</v>
      </c>
      <c r="G72" s="113">
        <v>69</v>
      </c>
      <c r="H72" s="113">
        <v>69</v>
      </c>
    </row>
    <row r="73" spans="1:8" ht="30.6" customHeight="1">
      <c r="A73" s="76">
        <v>4</v>
      </c>
      <c r="B73" s="76"/>
      <c r="C73" s="77" t="s">
        <v>14</v>
      </c>
      <c r="D73" s="79">
        <f>SUM(D74)</f>
        <v>36157.68</v>
      </c>
      <c r="E73" s="80">
        <f t="shared" ref="E73:H73" si="0">SUM(E74)</f>
        <v>86064</v>
      </c>
      <c r="F73" s="80">
        <f t="shared" si="0"/>
        <v>55008</v>
      </c>
      <c r="G73" s="80">
        <f t="shared" si="0"/>
        <v>54508</v>
      </c>
      <c r="H73" s="80">
        <f t="shared" si="0"/>
        <v>54508</v>
      </c>
    </row>
    <row r="74" spans="1:8" ht="30.6" customHeight="1">
      <c r="A74" s="114"/>
      <c r="B74" s="114">
        <v>42</v>
      </c>
      <c r="C74" s="115" t="s">
        <v>96</v>
      </c>
      <c r="D74" s="116">
        <f>SUM(D75,D82)</f>
        <v>36157.68</v>
      </c>
      <c r="E74" s="117">
        <f>SUM(E75)</f>
        <v>86064</v>
      </c>
      <c r="F74" s="117">
        <f>SUM(F75)</f>
        <v>55008</v>
      </c>
      <c r="G74" s="117">
        <f>SUM(G75)</f>
        <v>54508</v>
      </c>
      <c r="H74" s="117">
        <f>SUM(H75)</f>
        <v>54508</v>
      </c>
    </row>
    <row r="75" spans="1:8" ht="30.6" customHeight="1">
      <c r="A75" s="76"/>
      <c r="B75" s="76">
        <v>422</v>
      </c>
      <c r="C75" s="69" t="s">
        <v>97</v>
      </c>
      <c r="D75" s="79">
        <f>SUM(D76:D81)</f>
        <v>30376.68</v>
      </c>
      <c r="E75" s="80">
        <f>SUM(E76:E81)</f>
        <v>86064</v>
      </c>
      <c r="F75" s="80">
        <f>SUM(F76:F81)</f>
        <v>55008</v>
      </c>
      <c r="G75" s="80">
        <f>SUM(G76:G81)</f>
        <v>54508</v>
      </c>
      <c r="H75" s="80">
        <f>SUM(H76:H81)</f>
        <v>54508</v>
      </c>
    </row>
    <row r="76" spans="1:8" ht="30.6" customHeight="1">
      <c r="A76" s="76"/>
      <c r="B76" s="95">
        <v>4221</v>
      </c>
      <c r="C76" s="97" t="s">
        <v>98</v>
      </c>
      <c r="D76" s="82">
        <v>5027.7700000000004</v>
      </c>
      <c r="E76" s="71">
        <v>5309</v>
      </c>
      <c r="F76" s="71">
        <v>5309</v>
      </c>
      <c r="G76" s="71">
        <v>5309</v>
      </c>
      <c r="H76" s="71">
        <v>5309</v>
      </c>
    </row>
    <row r="77" spans="1:8" ht="30.6" customHeight="1">
      <c r="A77" s="76"/>
      <c r="B77" s="95">
        <v>4222</v>
      </c>
      <c r="C77" s="97" t="s">
        <v>99</v>
      </c>
      <c r="D77" s="82">
        <v>3853.12</v>
      </c>
      <c r="E77" s="71">
        <v>3963</v>
      </c>
      <c r="F77" s="71">
        <v>4000</v>
      </c>
      <c r="G77" s="71">
        <v>4000</v>
      </c>
      <c r="H77" s="71">
        <v>4000</v>
      </c>
    </row>
    <row r="78" spans="1:8" ht="30.6" customHeight="1">
      <c r="A78" s="118"/>
      <c r="B78" s="119">
        <v>4223</v>
      </c>
      <c r="C78" s="118" t="s">
        <v>100</v>
      </c>
      <c r="D78" s="120">
        <v>17912.27</v>
      </c>
      <c r="E78" s="121">
        <v>68056</v>
      </c>
      <c r="F78" s="121">
        <v>36963</v>
      </c>
      <c r="G78" s="121">
        <v>36463</v>
      </c>
      <c r="H78" s="121">
        <v>36463</v>
      </c>
    </row>
    <row r="79" spans="1:8" ht="30.6" customHeight="1">
      <c r="A79" s="118"/>
      <c r="B79" s="119">
        <v>4224</v>
      </c>
      <c r="C79" s="118" t="s">
        <v>101</v>
      </c>
      <c r="D79" s="120">
        <v>0</v>
      </c>
      <c r="E79" s="122">
        <v>2100</v>
      </c>
      <c r="F79" s="122">
        <v>2100</v>
      </c>
      <c r="G79" s="122">
        <v>2100</v>
      </c>
      <c r="H79" s="122">
        <v>2100</v>
      </c>
    </row>
    <row r="80" spans="1:8" ht="30.6" customHeight="1">
      <c r="A80" s="118"/>
      <c r="B80" s="119">
        <v>4226</v>
      </c>
      <c r="C80" s="118" t="s">
        <v>102</v>
      </c>
      <c r="D80" s="120">
        <v>0</v>
      </c>
      <c r="E80" s="118">
        <v>0</v>
      </c>
      <c r="F80" s="118">
        <v>0</v>
      </c>
      <c r="G80" s="118">
        <v>0</v>
      </c>
      <c r="H80" s="118">
        <v>0</v>
      </c>
    </row>
    <row r="81" spans="1:8" ht="30.6" customHeight="1">
      <c r="A81" s="118"/>
      <c r="B81" s="119">
        <v>4227</v>
      </c>
      <c r="C81" s="123" t="s">
        <v>103</v>
      </c>
      <c r="D81" s="120">
        <v>3583.52</v>
      </c>
      <c r="E81" s="122">
        <v>6636</v>
      </c>
      <c r="F81" s="122">
        <v>6636</v>
      </c>
      <c r="G81" s="122">
        <v>6636</v>
      </c>
      <c r="H81" s="122">
        <v>6636</v>
      </c>
    </row>
    <row r="82" spans="1:8" ht="30.6" customHeight="1">
      <c r="A82" s="118"/>
      <c r="B82" s="119">
        <v>4231</v>
      </c>
      <c r="C82" s="123" t="s">
        <v>104</v>
      </c>
      <c r="D82" s="124">
        <v>5781</v>
      </c>
      <c r="E82" s="118">
        <v>0</v>
      </c>
      <c r="F82" s="118">
        <v>0</v>
      </c>
      <c r="G82" s="118">
        <v>0</v>
      </c>
      <c r="H82" s="118">
        <v>0</v>
      </c>
    </row>
  </sheetData>
  <mergeCells count="5">
    <mergeCell ref="A1:H1"/>
    <mergeCell ref="A3:H3"/>
    <mergeCell ref="A5:H5"/>
    <mergeCell ref="A7:H7"/>
    <mergeCell ref="A26:H26"/>
  </mergeCells>
  <pageMargins left="0.70069444444444495" right="0.70069444444444495" top="0.75138888888888899" bottom="0.75138888888888899" header="0.29861111111111099" footer="0.29861111111111099"/>
  <pageSetup paperSize="9"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workbookViewId="0">
      <selection activeCell="F33" sqref="F33"/>
    </sheetView>
  </sheetViews>
  <sheetFormatPr defaultColWidth="9.140625" defaultRowHeight="15"/>
  <cols>
    <col min="1" max="6" width="25.28515625" style="1" customWidth="1"/>
    <col min="7" max="16384" width="9.140625" style="1"/>
  </cols>
  <sheetData>
    <row r="1" spans="1:6" ht="42" customHeight="1">
      <c r="A1" s="188" t="s">
        <v>105</v>
      </c>
      <c r="B1" s="188"/>
      <c r="C1" s="188"/>
      <c r="D1" s="188"/>
      <c r="E1" s="188"/>
      <c r="F1" s="188"/>
    </row>
    <row r="2" spans="1:6" ht="18" customHeight="1">
      <c r="A2" s="65"/>
      <c r="B2" s="65"/>
      <c r="C2" s="65"/>
      <c r="D2" s="65"/>
      <c r="E2" s="65"/>
      <c r="F2" s="65"/>
    </row>
    <row r="3" spans="1:6" ht="15.75" customHeight="1">
      <c r="A3" s="188" t="s">
        <v>1</v>
      </c>
      <c r="B3" s="188"/>
      <c r="C3" s="188"/>
      <c r="D3" s="188"/>
      <c r="E3" s="188"/>
      <c r="F3" s="188"/>
    </row>
    <row r="4" spans="1:6" ht="18.75">
      <c r="B4" s="65"/>
      <c r="C4" s="65"/>
      <c r="D4" s="65"/>
      <c r="E4" s="66"/>
      <c r="F4" s="66"/>
    </row>
    <row r="5" spans="1:6" ht="18" customHeight="1">
      <c r="A5" s="194" t="s">
        <v>33</v>
      </c>
      <c r="B5" s="194"/>
      <c r="C5" s="194"/>
      <c r="D5" s="194"/>
      <c r="E5" s="194"/>
      <c r="F5" s="194"/>
    </row>
    <row r="6" spans="1:6">
      <c r="A6" s="67"/>
      <c r="B6" s="67"/>
      <c r="C6" s="67"/>
      <c r="D6" s="67"/>
      <c r="E6" s="68"/>
      <c r="F6" s="68"/>
    </row>
    <row r="7" spans="1:6" ht="15.75" customHeight="1">
      <c r="A7" s="194" t="s">
        <v>106</v>
      </c>
      <c r="B7" s="194"/>
      <c r="C7" s="194"/>
      <c r="D7" s="194"/>
      <c r="E7" s="194"/>
      <c r="F7" s="194"/>
    </row>
    <row r="8" spans="1:6">
      <c r="A8" s="67"/>
      <c r="B8" s="67"/>
      <c r="C8" s="67"/>
      <c r="D8" s="67"/>
      <c r="E8" s="68"/>
      <c r="F8" s="68"/>
    </row>
    <row r="9" spans="1:6" ht="28.5">
      <c r="A9" s="5" t="s">
        <v>3</v>
      </c>
      <c r="B9" s="4" t="s">
        <v>38</v>
      </c>
      <c r="C9" s="5" t="s">
        <v>39</v>
      </c>
      <c r="D9" s="5" t="s">
        <v>40</v>
      </c>
      <c r="E9" s="5" t="s">
        <v>7</v>
      </c>
      <c r="F9" s="5" t="s">
        <v>8</v>
      </c>
    </row>
    <row r="10" spans="1:6">
      <c r="A10" s="83" t="s">
        <v>9</v>
      </c>
      <c r="B10" s="84">
        <f>SUM(B11,B13,B15,B17,B19)</f>
        <v>732990.24</v>
      </c>
      <c r="C10" s="85">
        <f>SUM(C11,C13,C15,C17,C19)</f>
        <v>1112278</v>
      </c>
      <c r="D10" s="85">
        <f>SUM(D11,D13,D15,D17,D19)</f>
        <v>1389255</v>
      </c>
      <c r="E10" s="85">
        <f>SUM(E11,E13,E15,E17,E19)</f>
        <v>1390636</v>
      </c>
      <c r="F10" s="85">
        <f>SUM(F11,F13,F15,F17,F19)</f>
        <v>1399014</v>
      </c>
    </row>
    <row r="11" spans="1:6">
      <c r="A11" s="77" t="s">
        <v>107</v>
      </c>
      <c r="B11" s="85">
        <f>SUM(B12)</f>
        <v>294814.05</v>
      </c>
      <c r="C11" s="85">
        <f>SUM(C12)</f>
        <v>634579</v>
      </c>
      <c r="D11" s="85">
        <f>SUM(D12)</f>
        <v>924957</v>
      </c>
      <c r="E11" s="85">
        <f>E12</f>
        <v>935338</v>
      </c>
      <c r="F11" s="85">
        <f>F12</f>
        <v>943716</v>
      </c>
    </row>
    <row r="12" spans="1:6">
      <c r="A12" s="167" t="s">
        <v>108</v>
      </c>
      <c r="B12" s="86">
        <v>294814.05</v>
      </c>
      <c r="C12" s="86">
        <v>634579</v>
      </c>
      <c r="D12" s="86">
        <v>924957</v>
      </c>
      <c r="E12" s="86">
        <v>935338</v>
      </c>
      <c r="F12" s="86">
        <v>943716</v>
      </c>
    </row>
    <row r="13" spans="1:6">
      <c r="A13" s="76" t="s">
        <v>109</v>
      </c>
      <c r="B13" s="87">
        <f>SUM(B14)</f>
        <v>8909.74</v>
      </c>
      <c r="C13" s="87">
        <f>SUM(C14)</f>
        <v>18243</v>
      </c>
      <c r="D13" s="87">
        <f>SUM(D14)</f>
        <v>25000</v>
      </c>
      <c r="E13" s="87">
        <f>E14</f>
        <v>16000</v>
      </c>
      <c r="F13" s="87">
        <f>F14</f>
        <v>16000</v>
      </c>
    </row>
    <row r="14" spans="1:6">
      <c r="A14" s="168" t="s">
        <v>110</v>
      </c>
      <c r="B14" s="82">
        <v>8909.74</v>
      </c>
      <c r="C14" s="86">
        <v>18243</v>
      </c>
      <c r="D14" s="86">
        <v>25000</v>
      </c>
      <c r="E14" s="86">
        <v>16000</v>
      </c>
      <c r="F14" s="86">
        <v>16000</v>
      </c>
    </row>
    <row r="15" spans="1:6">
      <c r="A15" s="69" t="s">
        <v>111</v>
      </c>
      <c r="B15" s="79">
        <f>SUM(B16)</f>
        <v>420365.25</v>
      </c>
      <c r="C15" s="87">
        <f>SUM(C16)</f>
        <v>421563</v>
      </c>
      <c r="D15" s="87">
        <f>SUM(D16)</f>
        <v>434210</v>
      </c>
      <c r="E15" s="87">
        <f>E16</f>
        <v>434210</v>
      </c>
      <c r="F15" s="87">
        <f>F16</f>
        <v>434210</v>
      </c>
    </row>
    <row r="16" spans="1:6">
      <c r="A16" s="81" t="s">
        <v>112</v>
      </c>
      <c r="B16" s="82">
        <v>420365.25</v>
      </c>
      <c r="C16" s="86">
        <v>421563</v>
      </c>
      <c r="D16" s="86">
        <v>434210</v>
      </c>
      <c r="E16" s="86">
        <v>434210</v>
      </c>
      <c r="F16" s="86">
        <v>434210</v>
      </c>
    </row>
    <row r="17" spans="1:6">
      <c r="A17" s="69" t="s">
        <v>113</v>
      </c>
      <c r="B17" s="79">
        <f>SUM(B18)</f>
        <v>133.94</v>
      </c>
      <c r="C17" s="87">
        <f>SUM(C18)</f>
        <v>35305</v>
      </c>
      <c r="D17" s="87">
        <f>SUM(D18)</f>
        <v>2500</v>
      </c>
      <c r="E17" s="87">
        <f>E18</f>
        <v>2500</v>
      </c>
      <c r="F17" s="87">
        <f>F18</f>
        <v>2500</v>
      </c>
    </row>
    <row r="18" spans="1:6">
      <c r="A18" s="168" t="s">
        <v>114</v>
      </c>
      <c r="B18" s="82">
        <v>133.94</v>
      </c>
      <c r="C18" s="86">
        <v>35305</v>
      </c>
      <c r="D18" s="86">
        <v>2500</v>
      </c>
      <c r="E18" s="86">
        <v>2500</v>
      </c>
      <c r="F18" s="86">
        <v>2500</v>
      </c>
    </row>
    <row r="19" spans="1:6">
      <c r="A19" s="69" t="s">
        <v>115</v>
      </c>
      <c r="B19" s="79">
        <f>SUM(B20)</f>
        <v>8767.26</v>
      </c>
      <c r="C19" s="87">
        <f>SUM(C20)</f>
        <v>2588</v>
      </c>
      <c r="D19" s="87">
        <f>SUM(D20)</f>
        <v>2588</v>
      </c>
      <c r="E19" s="87">
        <f>E20</f>
        <v>2588</v>
      </c>
      <c r="F19" s="87">
        <f>F20</f>
        <v>2588</v>
      </c>
    </row>
    <row r="20" spans="1:6">
      <c r="A20" s="168" t="s">
        <v>116</v>
      </c>
      <c r="B20" s="82">
        <v>8767.26</v>
      </c>
      <c r="C20" s="86">
        <v>2588</v>
      </c>
      <c r="D20" s="86">
        <v>2588</v>
      </c>
      <c r="E20" s="86">
        <v>2588</v>
      </c>
      <c r="F20" s="86">
        <v>2588</v>
      </c>
    </row>
    <row r="23" spans="1:6" ht="15.75" customHeight="1">
      <c r="A23" s="194" t="s">
        <v>117</v>
      </c>
      <c r="B23" s="194"/>
      <c r="C23" s="194"/>
      <c r="D23" s="194"/>
      <c r="E23" s="194"/>
      <c r="F23" s="194"/>
    </row>
    <row r="24" spans="1:6">
      <c r="A24" s="67"/>
      <c r="B24" s="67"/>
      <c r="C24" s="67"/>
      <c r="D24" s="67"/>
      <c r="E24" s="68"/>
      <c r="F24" s="68"/>
    </row>
    <row r="25" spans="1:6" ht="28.5">
      <c r="A25" s="5" t="s">
        <v>3</v>
      </c>
      <c r="B25" s="4" t="s">
        <v>38</v>
      </c>
      <c r="C25" s="5" t="s">
        <v>39</v>
      </c>
      <c r="D25" s="5" t="s">
        <v>40</v>
      </c>
      <c r="E25" s="5" t="s">
        <v>7</v>
      </c>
      <c r="F25" s="5" t="s">
        <v>8</v>
      </c>
    </row>
    <row r="26" spans="1:6">
      <c r="A26" s="83" t="s">
        <v>12</v>
      </c>
      <c r="B26" s="84">
        <f>SUM(B27,B29,B31,B33,B35)</f>
        <v>755332.40999999992</v>
      </c>
      <c r="C26" s="85">
        <f t="shared" ref="C26:F26" si="0">SUM(C27,C29,C31,C33,C35)</f>
        <v>1112278</v>
      </c>
      <c r="D26" s="85">
        <f t="shared" si="0"/>
        <v>1389255</v>
      </c>
      <c r="E26" s="85">
        <f t="shared" si="0"/>
        <v>1390636</v>
      </c>
      <c r="F26" s="85">
        <f t="shared" si="0"/>
        <v>1399014</v>
      </c>
    </row>
    <row r="27" spans="1:6" ht="15.75" customHeight="1">
      <c r="A27" s="77" t="s">
        <v>107</v>
      </c>
      <c r="B27" s="79">
        <f>SUM(B28)</f>
        <v>322255.14</v>
      </c>
      <c r="C27" s="87">
        <f t="shared" ref="C27:F27" si="1">C28</f>
        <v>634579</v>
      </c>
      <c r="D27" s="85">
        <f t="shared" ref="D27:D31" si="2">SUM(D28)</f>
        <v>924957</v>
      </c>
      <c r="E27" s="85">
        <f t="shared" si="1"/>
        <v>935338</v>
      </c>
      <c r="F27" s="85">
        <f t="shared" si="1"/>
        <v>943716</v>
      </c>
    </row>
    <row r="28" spans="1:6">
      <c r="A28" s="167" t="s">
        <v>108</v>
      </c>
      <c r="B28" s="82">
        <v>322255.14</v>
      </c>
      <c r="C28" s="86">
        <v>634579</v>
      </c>
      <c r="D28" s="86">
        <v>924957</v>
      </c>
      <c r="E28" s="86">
        <v>935338</v>
      </c>
      <c r="F28" s="86">
        <v>943716</v>
      </c>
    </row>
    <row r="29" spans="1:6">
      <c r="A29" s="76" t="s">
        <v>109</v>
      </c>
      <c r="B29" s="79">
        <f>SUM(B30)</f>
        <v>2612.98</v>
      </c>
      <c r="C29" s="87">
        <f t="shared" ref="C29:F29" si="3">C30</f>
        <v>18243</v>
      </c>
      <c r="D29" s="87">
        <f t="shared" si="2"/>
        <v>25000</v>
      </c>
      <c r="E29" s="87">
        <f t="shared" si="3"/>
        <v>16000</v>
      </c>
      <c r="F29" s="87">
        <f t="shared" si="3"/>
        <v>16000</v>
      </c>
    </row>
    <row r="30" spans="1:6">
      <c r="A30" s="168" t="s">
        <v>110</v>
      </c>
      <c r="B30" s="82">
        <v>2612.98</v>
      </c>
      <c r="C30" s="86">
        <v>18243</v>
      </c>
      <c r="D30" s="86">
        <v>25000</v>
      </c>
      <c r="E30" s="86">
        <v>16000</v>
      </c>
      <c r="F30" s="86">
        <v>16000</v>
      </c>
    </row>
    <row r="31" spans="1:6">
      <c r="A31" s="69" t="s">
        <v>111</v>
      </c>
      <c r="B31" s="79">
        <f>SUM(B32)</f>
        <v>421563.09</v>
      </c>
      <c r="C31" s="87">
        <f t="shared" ref="C31:F31" si="4">C32</f>
        <v>421563</v>
      </c>
      <c r="D31" s="87">
        <f t="shared" si="2"/>
        <v>434210</v>
      </c>
      <c r="E31" s="87">
        <f t="shared" si="4"/>
        <v>434210</v>
      </c>
      <c r="F31" s="87">
        <f t="shared" si="4"/>
        <v>434210</v>
      </c>
    </row>
    <row r="32" spans="1:6">
      <c r="A32" s="81" t="s">
        <v>112</v>
      </c>
      <c r="B32" s="82">
        <v>421563.09</v>
      </c>
      <c r="C32" s="86">
        <v>421563</v>
      </c>
      <c r="D32" s="86">
        <v>434210</v>
      </c>
      <c r="E32" s="86">
        <v>434210</v>
      </c>
      <c r="F32" s="86">
        <v>434210</v>
      </c>
    </row>
    <row r="33" spans="1:6">
      <c r="A33" s="69" t="s">
        <v>113</v>
      </c>
      <c r="B33" s="79">
        <f>SUM(B34)</f>
        <v>133.94</v>
      </c>
      <c r="C33" s="87">
        <f t="shared" ref="C33:F33" si="5">C34</f>
        <v>35305</v>
      </c>
      <c r="D33" s="87">
        <f>SUM(D34)</f>
        <v>2500</v>
      </c>
      <c r="E33" s="87">
        <f t="shared" si="5"/>
        <v>2500</v>
      </c>
      <c r="F33" s="87">
        <f t="shared" si="5"/>
        <v>2500</v>
      </c>
    </row>
    <row r="34" spans="1:6">
      <c r="A34" s="168" t="s">
        <v>114</v>
      </c>
      <c r="B34" s="82">
        <v>133.94</v>
      </c>
      <c r="C34" s="86">
        <v>35305</v>
      </c>
      <c r="D34" s="86">
        <v>2500</v>
      </c>
      <c r="E34" s="86">
        <v>2500</v>
      </c>
      <c r="F34" s="86">
        <v>2500</v>
      </c>
    </row>
    <row r="35" spans="1:6">
      <c r="A35" s="69" t="s">
        <v>115</v>
      </c>
      <c r="B35" s="79">
        <f>SUM(B36)</f>
        <v>8767.26</v>
      </c>
      <c r="C35" s="87">
        <f t="shared" ref="C35:F35" si="6">C36</f>
        <v>2588</v>
      </c>
      <c r="D35" s="87">
        <f>SUM(D36)</f>
        <v>2588</v>
      </c>
      <c r="E35" s="87">
        <f t="shared" si="6"/>
        <v>2588</v>
      </c>
      <c r="F35" s="87">
        <f t="shared" si="6"/>
        <v>2588</v>
      </c>
    </row>
    <row r="36" spans="1:6">
      <c r="A36" s="168" t="s">
        <v>116</v>
      </c>
      <c r="B36" s="82">
        <v>8767.26</v>
      </c>
      <c r="C36" s="86">
        <v>2588</v>
      </c>
      <c r="D36" s="86">
        <v>2588</v>
      </c>
      <c r="E36" s="86">
        <v>2588</v>
      </c>
      <c r="F36" s="86">
        <v>2588</v>
      </c>
    </row>
  </sheetData>
  <mergeCells count="5">
    <mergeCell ref="A1:F1"/>
    <mergeCell ref="A3:F3"/>
    <mergeCell ref="A5:F5"/>
    <mergeCell ref="A7:F7"/>
    <mergeCell ref="A23:F23"/>
  </mergeCells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2"/>
  <sheetViews>
    <sheetView workbookViewId="0">
      <selection activeCell="B11" sqref="B11"/>
    </sheetView>
  </sheetViews>
  <sheetFormatPr defaultColWidth="9.140625" defaultRowHeight="15"/>
  <cols>
    <col min="1" max="1" width="37.7109375" style="1" customWidth="1"/>
    <col min="2" max="6" width="15.7109375" style="1" customWidth="1"/>
    <col min="7" max="16384" width="9.140625" style="1"/>
  </cols>
  <sheetData>
    <row r="1" spans="1:6" ht="42" customHeight="1">
      <c r="A1" s="189" t="s">
        <v>118</v>
      </c>
      <c r="B1" s="189"/>
      <c r="C1" s="189"/>
      <c r="D1" s="189"/>
      <c r="E1" s="189"/>
      <c r="F1" s="189"/>
    </row>
    <row r="2" spans="1:6" ht="18" customHeight="1">
      <c r="A2" s="65"/>
      <c r="B2" s="65"/>
      <c r="C2" s="65"/>
      <c r="D2" s="65"/>
      <c r="E2" s="65"/>
      <c r="F2" s="65"/>
    </row>
    <row r="3" spans="1:6" ht="15.75">
      <c r="A3" s="188" t="s">
        <v>1</v>
      </c>
      <c r="B3" s="188"/>
      <c r="C3" s="188"/>
      <c r="D3" s="188"/>
      <c r="E3" s="196"/>
      <c r="F3" s="196"/>
    </row>
    <row r="4" spans="1:6" ht="18.75">
      <c r="A4" s="65"/>
      <c r="B4" s="65"/>
      <c r="C4" s="65"/>
      <c r="D4" s="65"/>
      <c r="E4" s="66"/>
      <c r="F4" s="66"/>
    </row>
    <row r="5" spans="1:6" ht="18" customHeight="1">
      <c r="A5" s="194" t="s">
        <v>33</v>
      </c>
      <c r="B5" s="197"/>
      <c r="C5" s="197"/>
      <c r="D5" s="197"/>
      <c r="E5" s="197"/>
      <c r="F5" s="197"/>
    </row>
    <row r="6" spans="1:6">
      <c r="A6" s="67"/>
      <c r="B6" s="67"/>
      <c r="C6" s="67"/>
      <c r="D6" s="67"/>
      <c r="E6" s="68"/>
      <c r="F6" s="68"/>
    </row>
    <row r="7" spans="1:6">
      <c r="A7" s="194" t="s">
        <v>119</v>
      </c>
      <c r="B7" s="195"/>
      <c r="C7" s="195"/>
      <c r="D7" s="195"/>
      <c r="E7" s="195"/>
      <c r="F7" s="195"/>
    </row>
    <row r="8" spans="1:6">
      <c r="A8" s="67"/>
      <c r="B8" s="67"/>
      <c r="C8" s="67"/>
      <c r="D8" s="67"/>
      <c r="E8" s="68"/>
      <c r="F8" s="68"/>
    </row>
    <row r="9" spans="1:6" ht="28.5">
      <c r="A9" s="5" t="s">
        <v>120</v>
      </c>
      <c r="B9" s="4" t="s">
        <v>38</v>
      </c>
      <c r="C9" s="5" t="s">
        <v>39</v>
      </c>
      <c r="D9" s="5" t="s">
        <v>40</v>
      </c>
      <c r="E9" s="5" t="s">
        <v>7</v>
      </c>
      <c r="F9" s="5" t="s">
        <v>8</v>
      </c>
    </row>
    <row r="10" spans="1:6" ht="15.75" customHeight="1">
      <c r="A10" s="69" t="s">
        <v>121</v>
      </c>
      <c r="B10" s="79">
        <v>755332.41</v>
      </c>
      <c r="C10" s="80">
        <v>1112278</v>
      </c>
      <c r="D10" s="80">
        <v>1389255</v>
      </c>
      <c r="E10" s="80">
        <v>1390636</v>
      </c>
      <c r="F10" s="80">
        <v>1399014</v>
      </c>
    </row>
    <row r="11" spans="1:6" ht="15.75" customHeight="1">
      <c r="A11" s="69" t="s">
        <v>122</v>
      </c>
      <c r="B11" s="79">
        <v>755332.41</v>
      </c>
      <c r="C11" s="80">
        <v>1112278</v>
      </c>
      <c r="D11" s="80">
        <v>1389255</v>
      </c>
      <c r="E11" s="80">
        <v>1390636</v>
      </c>
      <c r="F11" s="80">
        <v>1399014</v>
      </c>
    </row>
    <row r="12" spans="1:6">
      <c r="A12" s="81" t="s">
        <v>123</v>
      </c>
      <c r="B12" s="82">
        <v>755322.41</v>
      </c>
      <c r="C12" s="71">
        <v>1112278</v>
      </c>
      <c r="D12" s="71">
        <v>1389255</v>
      </c>
      <c r="E12" s="71">
        <v>1390636</v>
      </c>
      <c r="F12" s="71">
        <v>1399014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1"/>
  <sheetViews>
    <sheetView workbookViewId="0">
      <selection activeCell="A2" sqref="A2"/>
    </sheetView>
  </sheetViews>
  <sheetFormatPr defaultColWidth="9.140625" defaultRowHeight="15"/>
  <cols>
    <col min="1" max="1" width="7.42578125" style="1" customWidth="1"/>
    <col min="2" max="2" width="8.42578125" style="1" customWidth="1"/>
    <col min="3" max="8" width="25.28515625" style="1" customWidth="1"/>
    <col min="9" max="16384" width="9.140625" style="1"/>
  </cols>
  <sheetData>
    <row r="1" spans="1:8" ht="42" customHeight="1">
      <c r="A1" s="193" t="s">
        <v>124</v>
      </c>
      <c r="B1" s="188"/>
      <c r="C1" s="188"/>
      <c r="D1" s="188"/>
      <c r="E1" s="188"/>
      <c r="F1" s="188"/>
      <c r="G1" s="188"/>
      <c r="H1" s="188"/>
    </row>
    <row r="2" spans="1:8" ht="18" customHeight="1">
      <c r="A2" s="65"/>
      <c r="B2" s="65"/>
      <c r="C2" s="65"/>
      <c r="D2" s="65"/>
      <c r="E2" s="65"/>
      <c r="F2" s="65"/>
      <c r="G2" s="65"/>
      <c r="H2" s="65"/>
    </row>
    <row r="3" spans="1:8" ht="15.75" customHeight="1">
      <c r="A3" s="188" t="s">
        <v>1</v>
      </c>
      <c r="B3" s="188"/>
      <c r="C3" s="188"/>
      <c r="D3" s="188"/>
      <c r="E3" s="188"/>
      <c r="F3" s="188"/>
      <c r="G3" s="188"/>
      <c r="H3" s="188"/>
    </row>
    <row r="4" spans="1:8">
      <c r="A4" s="67"/>
      <c r="B4" s="67"/>
      <c r="C4" s="67"/>
      <c r="D4" s="67"/>
      <c r="E4" s="67"/>
      <c r="F4" s="67"/>
      <c r="G4" s="68"/>
      <c r="H4" s="68"/>
    </row>
    <row r="5" spans="1:8" ht="18" customHeight="1">
      <c r="A5" s="194" t="s">
        <v>125</v>
      </c>
      <c r="B5" s="194"/>
      <c r="C5" s="194"/>
      <c r="D5" s="194"/>
      <c r="E5" s="194"/>
      <c r="F5" s="194"/>
      <c r="G5" s="194"/>
      <c r="H5" s="194"/>
    </row>
    <row r="6" spans="1:8">
      <c r="A6" s="67"/>
      <c r="B6" s="67"/>
      <c r="C6" s="67"/>
      <c r="D6" s="67"/>
      <c r="E6" s="67"/>
      <c r="F6" s="67"/>
      <c r="G6" s="68"/>
      <c r="H6" s="68"/>
    </row>
    <row r="7" spans="1:8" ht="28.5">
      <c r="A7" s="5" t="s">
        <v>35</v>
      </c>
      <c r="B7" s="4" t="s">
        <v>36</v>
      </c>
      <c r="C7" s="4" t="s">
        <v>26</v>
      </c>
      <c r="D7" s="4" t="s">
        <v>38</v>
      </c>
      <c r="E7" s="5" t="s">
        <v>39</v>
      </c>
      <c r="F7" s="5" t="s">
        <v>40</v>
      </c>
      <c r="G7" s="5" t="s">
        <v>7</v>
      </c>
      <c r="H7" s="5" t="s">
        <v>8</v>
      </c>
    </row>
    <row r="8" spans="1:8">
      <c r="A8" s="72"/>
      <c r="B8" s="73"/>
      <c r="C8" s="74" t="s">
        <v>126</v>
      </c>
      <c r="D8" s="73"/>
      <c r="E8" s="72"/>
      <c r="F8" s="72"/>
      <c r="G8" s="72"/>
      <c r="H8" s="72"/>
    </row>
    <row r="9" spans="1:8" ht="28.5">
      <c r="A9" s="69">
        <v>8</v>
      </c>
      <c r="B9" s="69"/>
      <c r="C9" s="69" t="s">
        <v>17</v>
      </c>
      <c r="D9" s="70"/>
      <c r="E9" s="71"/>
      <c r="F9" s="71"/>
      <c r="G9" s="71"/>
      <c r="H9" s="71"/>
    </row>
    <row r="10" spans="1:8">
      <c r="A10" s="69"/>
      <c r="B10" s="75"/>
      <c r="C10" s="74" t="s">
        <v>127</v>
      </c>
      <c r="D10" s="70"/>
      <c r="E10" s="71"/>
      <c r="F10" s="71"/>
      <c r="G10" s="71"/>
      <c r="H10" s="71"/>
    </row>
    <row r="11" spans="1:8" ht="28.5">
      <c r="A11" s="76">
        <v>5</v>
      </c>
      <c r="B11" s="76"/>
      <c r="C11" s="77" t="s">
        <v>18</v>
      </c>
      <c r="D11" s="70"/>
      <c r="E11" s="71"/>
      <c r="F11" s="71"/>
      <c r="G11" s="71"/>
      <c r="H11" s="71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8"/>
  <sheetViews>
    <sheetView workbookViewId="0">
      <selection activeCell="A2" sqref="A2"/>
    </sheetView>
  </sheetViews>
  <sheetFormatPr defaultColWidth="9.140625" defaultRowHeight="15"/>
  <cols>
    <col min="1" max="6" width="25.28515625" style="1" customWidth="1"/>
    <col min="7" max="16384" width="9.140625" style="1"/>
  </cols>
  <sheetData>
    <row r="1" spans="1:6" ht="42" customHeight="1">
      <c r="A1" s="188" t="s">
        <v>128</v>
      </c>
      <c r="B1" s="188"/>
      <c r="C1" s="188"/>
      <c r="D1" s="188"/>
      <c r="E1" s="188"/>
      <c r="F1" s="188"/>
    </row>
    <row r="2" spans="1:6" ht="18" customHeight="1">
      <c r="A2" s="65"/>
      <c r="B2" s="65"/>
      <c r="C2" s="65"/>
      <c r="D2" s="65"/>
      <c r="E2" s="65"/>
      <c r="F2" s="65"/>
    </row>
    <row r="3" spans="1:6" ht="15.75" customHeight="1">
      <c r="A3" s="188" t="s">
        <v>1</v>
      </c>
      <c r="B3" s="188"/>
      <c r="C3" s="188"/>
      <c r="D3" s="188"/>
      <c r="E3" s="188"/>
      <c r="F3" s="188"/>
    </row>
    <row r="4" spans="1:6" ht="18.75">
      <c r="A4" s="65"/>
      <c r="B4" s="65"/>
      <c r="C4" s="65"/>
      <c r="D4" s="65"/>
      <c r="E4" s="66"/>
      <c r="F4" s="66"/>
    </row>
    <row r="5" spans="1:6" ht="18" customHeight="1">
      <c r="A5" s="194" t="s">
        <v>129</v>
      </c>
      <c r="B5" s="194"/>
      <c r="C5" s="194"/>
      <c r="D5" s="194"/>
      <c r="E5" s="194"/>
      <c r="F5" s="194"/>
    </row>
    <row r="6" spans="1:6">
      <c r="A6" s="67"/>
      <c r="B6" s="67"/>
      <c r="C6" s="67"/>
      <c r="D6" s="67"/>
      <c r="E6" s="68"/>
      <c r="F6" s="68"/>
    </row>
    <row r="7" spans="1:6" ht="28.5">
      <c r="A7" s="4" t="s">
        <v>3</v>
      </c>
      <c r="B7" s="4" t="s">
        <v>38</v>
      </c>
      <c r="C7" s="5" t="s">
        <v>39</v>
      </c>
      <c r="D7" s="5" t="s">
        <v>40</v>
      </c>
      <c r="E7" s="5" t="s">
        <v>7</v>
      </c>
      <c r="F7" s="5" t="s">
        <v>8</v>
      </c>
    </row>
    <row r="8" spans="1:6">
      <c r="A8" s="69"/>
      <c r="B8" s="70"/>
      <c r="C8" s="71"/>
      <c r="D8" s="71"/>
      <c r="E8" s="71"/>
      <c r="F8" s="71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59"/>
  <sheetViews>
    <sheetView tabSelected="1" workbookViewId="0">
      <selection activeCell="A5" sqref="A5:G5"/>
    </sheetView>
  </sheetViews>
  <sheetFormatPr defaultColWidth="9.140625" defaultRowHeight="15"/>
  <cols>
    <col min="1" max="1" width="9.7109375" style="1" customWidth="1"/>
    <col min="2" max="2" width="57.5703125" style="1" customWidth="1"/>
    <col min="3" max="7" width="15.7109375" style="1" customWidth="1"/>
    <col min="8" max="16383" width="9.140625" style="1"/>
    <col min="16384" max="16384" width="9" style="1"/>
  </cols>
  <sheetData>
    <row r="1" spans="1:7" ht="27" customHeight="1">
      <c r="A1" s="198" t="s">
        <v>130</v>
      </c>
      <c r="B1" s="198"/>
      <c r="C1" s="198"/>
      <c r="D1" s="198"/>
      <c r="E1" s="198"/>
      <c r="F1" s="198"/>
      <c r="G1" s="198"/>
    </row>
    <row r="2" spans="1:7" ht="24" customHeight="1">
      <c r="A2" s="198" t="s">
        <v>131</v>
      </c>
      <c r="B2" s="198"/>
      <c r="C2" s="198"/>
      <c r="D2" s="198"/>
      <c r="E2" s="198"/>
      <c r="F2" s="198"/>
      <c r="G2" s="198"/>
    </row>
    <row r="3" spans="1:7" ht="24" customHeight="1">
      <c r="A3" s="198" t="s">
        <v>132</v>
      </c>
      <c r="B3" s="198"/>
      <c r="C3" s="198"/>
      <c r="D3" s="198"/>
      <c r="E3" s="198"/>
      <c r="F3" s="198"/>
      <c r="G3" s="198"/>
    </row>
    <row r="4" spans="1:7" ht="24" customHeight="1">
      <c r="A4"/>
      <c r="B4"/>
      <c r="C4"/>
      <c r="D4"/>
      <c r="E4"/>
      <c r="F4"/>
      <c r="G4"/>
    </row>
    <row r="5" spans="1:7" ht="24" customHeight="1">
      <c r="A5" s="199" t="s">
        <v>133</v>
      </c>
      <c r="B5" s="199"/>
      <c r="C5" s="199"/>
      <c r="D5" s="199"/>
      <c r="E5" s="199"/>
      <c r="F5" s="199"/>
      <c r="G5" s="199"/>
    </row>
    <row r="6" spans="1:7" ht="30" customHeight="1">
      <c r="A6" s="2" t="s">
        <v>134</v>
      </c>
      <c r="B6" s="3" t="s">
        <v>135</v>
      </c>
      <c r="C6" s="4" t="s">
        <v>38</v>
      </c>
      <c r="D6" s="5" t="s">
        <v>39</v>
      </c>
      <c r="E6" s="5" t="s">
        <v>40</v>
      </c>
      <c r="F6" s="5" t="s">
        <v>7</v>
      </c>
      <c r="G6" s="5" t="s">
        <v>8</v>
      </c>
    </row>
    <row r="7" spans="1:7" ht="30" customHeight="1">
      <c r="A7" s="6" t="s">
        <v>136</v>
      </c>
      <c r="B7" s="6"/>
      <c r="C7" s="7">
        <f>SUM(C8,C10,C12,C14,C16)</f>
        <v>755332.40999999992</v>
      </c>
      <c r="D7" s="8">
        <f>SUM(D8,D10,D12,D15,D16)</f>
        <v>1112278</v>
      </c>
      <c r="E7" s="8">
        <f>SUM(E8,E10,E12,E14,E16)</f>
        <v>1389255</v>
      </c>
      <c r="F7" s="8">
        <f>SUM(F8,F10,F12,F14,F16)</f>
        <v>1390636</v>
      </c>
      <c r="G7" s="8">
        <f>SUM(G8,G10,G12,G14,G16)</f>
        <v>1399014</v>
      </c>
    </row>
    <row r="8" spans="1:7" ht="17.100000000000001" customHeight="1">
      <c r="A8" s="9" t="s">
        <v>137</v>
      </c>
      <c r="B8" s="10" t="s">
        <v>138</v>
      </c>
      <c r="C8" s="11">
        <f>SUM(C9)</f>
        <v>322255.14</v>
      </c>
      <c r="D8" s="11">
        <v>634579</v>
      </c>
      <c r="E8" s="11">
        <f>SUM(E9)</f>
        <v>924957</v>
      </c>
      <c r="F8" s="11">
        <f>SUM(F9)</f>
        <v>935338</v>
      </c>
      <c r="G8" s="11">
        <f>SUM(G9)</f>
        <v>943716</v>
      </c>
    </row>
    <row r="9" spans="1:7" ht="17.100000000000001" customHeight="1">
      <c r="A9" s="12" t="s">
        <v>139</v>
      </c>
      <c r="B9" s="13" t="s">
        <v>140</v>
      </c>
      <c r="C9" s="14">
        <v>322255.14</v>
      </c>
      <c r="D9" s="14">
        <v>634579</v>
      </c>
      <c r="E9" s="14">
        <v>924957</v>
      </c>
      <c r="F9" s="14">
        <v>935338</v>
      </c>
      <c r="G9" s="14">
        <v>943716</v>
      </c>
    </row>
    <row r="10" spans="1:7" ht="17.100000000000001" customHeight="1">
      <c r="A10" s="12" t="s">
        <v>141</v>
      </c>
      <c r="B10" s="15" t="s">
        <v>142</v>
      </c>
      <c r="C10" s="16">
        <f>SUM(C11)</f>
        <v>2612.98</v>
      </c>
      <c r="D10" s="16">
        <v>18243</v>
      </c>
      <c r="E10" s="16">
        <f t="shared" ref="E10:G10" si="0">SUM(E11)</f>
        <v>25000</v>
      </c>
      <c r="F10" s="16">
        <f t="shared" si="0"/>
        <v>16000</v>
      </c>
      <c r="G10" s="16">
        <f t="shared" si="0"/>
        <v>16000</v>
      </c>
    </row>
    <row r="11" spans="1:7" ht="17.100000000000001" customHeight="1">
      <c r="A11" s="12" t="s">
        <v>143</v>
      </c>
      <c r="B11" s="13" t="s">
        <v>144</v>
      </c>
      <c r="C11" s="14">
        <v>2612.98</v>
      </c>
      <c r="D11" s="14">
        <v>18243</v>
      </c>
      <c r="E11" s="14">
        <v>25000</v>
      </c>
      <c r="F11" s="14">
        <v>16000</v>
      </c>
      <c r="G11" s="14">
        <v>16000</v>
      </c>
    </row>
    <row r="12" spans="1:7" ht="17.100000000000001" customHeight="1">
      <c r="A12" s="12" t="s">
        <v>145</v>
      </c>
      <c r="B12" s="15" t="s">
        <v>146</v>
      </c>
      <c r="C12" s="16">
        <f>SUM(C13)</f>
        <v>421563.09</v>
      </c>
      <c r="D12" s="16">
        <v>421563</v>
      </c>
      <c r="E12" s="16">
        <f>SUM(E13)</f>
        <v>434210</v>
      </c>
      <c r="F12" s="16">
        <f>SUM(F13)</f>
        <v>434210</v>
      </c>
      <c r="G12" s="16">
        <f>SUM(G13)</f>
        <v>434210</v>
      </c>
    </row>
    <row r="13" spans="1:7" ht="17.100000000000001" customHeight="1">
      <c r="A13" s="12" t="s">
        <v>147</v>
      </c>
      <c r="B13" s="13" t="s">
        <v>148</v>
      </c>
      <c r="C13" s="14">
        <v>421563.09</v>
      </c>
      <c r="D13" s="14">
        <v>421563</v>
      </c>
      <c r="E13" s="14">
        <v>434210</v>
      </c>
      <c r="F13" s="14">
        <v>434210</v>
      </c>
      <c r="G13" s="14">
        <v>434210</v>
      </c>
    </row>
    <row r="14" spans="1:7" ht="17.100000000000001" customHeight="1">
      <c r="A14" s="12" t="s">
        <v>149</v>
      </c>
      <c r="B14" s="15" t="s">
        <v>150</v>
      </c>
      <c r="C14" s="16">
        <f>SUM(C15)</f>
        <v>133.94</v>
      </c>
      <c r="D14" s="16">
        <v>35305</v>
      </c>
      <c r="E14" s="16">
        <f>SUM(E15)</f>
        <v>2500</v>
      </c>
      <c r="F14" s="16">
        <f>SUM(F15)</f>
        <v>2500</v>
      </c>
      <c r="G14" s="16">
        <f>SUM(G15)</f>
        <v>2500</v>
      </c>
    </row>
    <row r="15" spans="1:7" ht="17.100000000000001" customHeight="1">
      <c r="A15" s="12" t="s">
        <v>151</v>
      </c>
      <c r="B15" s="13" t="s">
        <v>152</v>
      </c>
      <c r="C15" s="14">
        <v>133.94</v>
      </c>
      <c r="D15" s="14">
        <v>35305</v>
      </c>
      <c r="E15" s="14">
        <v>2500</v>
      </c>
      <c r="F15" s="14">
        <v>2500</v>
      </c>
      <c r="G15" s="14">
        <v>2500</v>
      </c>
    </row>
    <row r="16" spans="1:7" ht="17.100000000000001" customHeight="1">
      <c r="A16" s="12" t="s">
        <v>153</v>
      </c>
      <c r="B16" s="15" t="s">
        <v>154</v>
      </c>
      <c r="C16" s="16">
        <f>SUM(C17)</f>
        <v>8767.26</v>
      </c>
      <c r="D16" s="16">
        <v>2588</v>
      </c>
      <c r="E16" s="16">
        <f>SUM(E17)</f>
        <v>2588</v>
      </c>
      <c r="F16" s="16">
        <f>SUM(F17)</f>
        <v>2588</v>
      </c>
      <c r="G16" s="16">
        <f>SUM(G17)</f>
        <v>2588</v>
      </c>
    </row>
    <row r="17" spans="1:7" ht="17.100000000000001" customHeight="1">
      <c r="A17" s="12" t="s">
        <v>155</v>
      </c>
      <c r="B17" s="13" t="s">
        <v>156</v>
      </c>
      <c r="C17" s="14">
        <v>8767.26</v>
      </c>
      <c r="D17" s="14">
        <v>2588</v>
      </c>
      <c r="E17" s="14">
        <v>2588</v>
      </c>
      <c r="F17" s="14">
        <v>2588</v>
      </c>
      <c r="G17" s="14">
        <v>2588</v>
      </c>
    </row>
    <row r="18" spans="1:7" ht="28.5">
      <c r="A18" s="17" t="s">
        <v>134</v>
      </c>
      <c r="B18" s="18" t="s">
        <v>135</v>
      </c>
      <c r="C18" s="4" t="s">
        <v>38</v>
      </c>
      <c r="D18" s="5" t="s">
        <v>39</v>
      </c>
      <c r="E18" s="5" t="s">
        <v>40</v>
      </c>
      <c r="F18" s="5" t="s">
        <v>7</v>
      </c>
      <c r="G18" s="5" t="s">
        <v>8</v>
      </c>
    </row>
    <row r="19" spans="1:7">
      <c r="A19" s="19" t="s">
        <v>157</v>
      </c>
      <c r="B19" s="20" t="s">
        <v>158</v>
      </c>
      <c r="C19" s="21">
        <f>SUM(C20,C28,C45)</f>
        <v>755332.40999999992</v>
      </c>
      <c r="D19" s="22">
        <v>1112278</v>
      </c>
      <c r="E19" s="23">
        <f t="shared" ref="E19:G19" si="1">SUM(E20,E28,E45)</f>
        <v>1389255</v>
      </c>
      <c r="F19" s="23">
        <f t="shared" si="1"/>
        <v>1390636</v>
      </c>
      <c r="G19" s="23">
        <f t="shared" si="1"/>
        <v>1399014</v>
      </c>
    </row>
    <row r="20" spans="1:7">
      <c r="A20" s="24" t="s">
        <v>159</v>
      </c>
      <c r="B20" s="25" t="s">
        <v>54</v>
      </c>
      <c r="C20" s="26">
        <f>SUM(C21,C25)</f>
        <v>588209.41999999993</v>
      </c>
      <c r="D20" s="27">
        <v>825071</v>
      </c>
      <c r="E20" s="28">
        <f t="shared" ref="E20:G20" si="2">SUM(E21,E25)</f>
        <v>1110796</v>
      </c>
      <c r="F20" s="28">
        <f t="shared" si="2"/>
        <v>1113330</v>
      </c>
      <c r="G20" s="28">
        <f t="shared" si="2"/>
        <v>1115877</v>
      </c>
    </row>
    <row r="21" spans="1:7">
      <c r="A21" s="29" t="s">
        <v>139</v>
      </c>
      <c r="B21" s="30" t="s">
        <v>140</v>
      </c>
      <c r="C21" s="31">
        <f>SUM(C22)</f>
        <v>217192.76</v>
      </c>
      <c r="D21" s="32">
        <f>SUM(D23:D24)</f>
        <v>454054</v>
      </c>
      <c r="E21" s="33">
        <f t="shared" ref="E21:G21" si="3">SUM(E23,E24)</f>
        <v>728649</v>
      </c>
      <c r="F21" s="33">
        <f t="shared" si="3"/>
        <v>731183</v>
      </c>
      <c r="G21" s="33">
        <f t="shared" si="3"/>
        <v>733730</v>
      </c>
    </row>
    <row r="22" spans="1:7">
      <c r="A22" s="34">
        <v>3</v>
      </c>
      <c r="B22" s="35" t="s">
        <v>13</v>
      </c>
      <c r="C22" s="36">
        <f>SUM(C23:C24)</f>
        <v>217192.76</v>
      </c>
      <c r="D22" s="37">
        <f>SUM(D23:D24)</f>
        <v>454054</v>
      </c>
      <c r="E22" s="38">
        <f>SUM(E23:E24)</f>
        <v>728649</v>
      </c>
      <c r="F22" s="38">
        <f>SUM(F23:F24)</f>
        <v>731183</v>
      </c>
      <c r="G22" s="38">
        <f>SUM(G23:G24)</f>
        <v>733730</v>
      </c>
    </row>
    <row r="23" spans="1:7">
      <c r="A23" s="39" t="s">
        <v>160</v>
      </c>
      <c r="B23" s="40" t="s">
        <v>54</v>
      </c>
      <c r="C23" s="41">
        <v>215253.39</v>
      </c>
      <c r="D23" s="42">
        <v>447199</v>
      </c>
      <c r="E23" s="43">
        <v>720403</v>
      </c>
      <c r="F23" s="43">
        <v>722937</v>
      </c>
      <c r="G23" s="43">
        <v>725484</v>
      </c>
    </row>
    <row r="24" spans="1:7">
      <c r="A24" s="39" t="s">
        <v>161</v>
      </c>
      <c r="B24" s="40" t="s">
        <v>65</v>
      </c>
      <c r="C24" s="41">
        <v>1939.37</v>
      </c>
      <c r="D24" s="42">
        <v>6855</v>
      </c>
      <c r="E24" s="43">
        <v>8246</v>
      </c>
      <c r="F24" s="43">
        <v>8246</v>
      </c>
      <c r="G24" s="43">
        <v>8246</v>
      </c>
    </row>
    <row r="25" spans="1:7" ht="15" customHeight="1">
      <c r="A25" s="29" t="s">
        <v>147</v>
      </c>
      <c r="B25" s="44" t="s">
        <v>148</v>
      </c>
      <c r="C25" s="45">
        <f>SUM(C26)</f>
        <v>371016.66</v>
      </c>
      <c r="D25" s="32">
        <v>371017</v>
      </c>
      <c r="E25" s="33">
        <f t="shared" ref="E25:G25" si="4">SUM(E26)</f>
        <v>382147</v>
      </c>
      <c r="F25" s="33">
        <v>382147</v>
      </c>
      <c r="G25" s="33">
        <f t="shared" si="4"/>
        <v>382147</v>
      </c>
    </row>
    <row r="26" spans="1:7" ht="15" customHeight="1">
      <c r="A26" s="46">
        <v>3</v>
      </c>
      <c r="B26" s="35" t="s">
        <v>162</v>
      </c>
      <c r="C26" s="36">
        <f>SUM(C27)</f>
        <v>371016.66</v>
      </c>
      <c r="D26" s="47">
        <v>371017</v>
      </c>
      <c r="E26" s="48">
        <v>382147</v>
      </c>
      <c r="F26" s="48">
        <f>SUM(F27)</f>
        <v>382147</v>
      </c>
      <c r="G26" s="48">
        <v>382147</v>
      </c>
    </row>
    <row r="27" spans="1:7" ht="15" customHeight="1">
      <c r="A27" s="39" t="s">
        <v>160</v>
      </c>
      <c r="B27" s="40" t="s">
        <v>54</v>
      </c>
      <c r="C27" s="41">
        <v>371016.66</v>
      </c>
      <c r="D27" s="42">
        <v>371017</v>
      </c>
      <c r="E27" s="43">
        <v>382147</v>
      </c>
      <c r="F27" s="43">
        <v>382147</v>
      </c>
      <c r="G27" s="43">
        <v>382147</v>
      </c>
    </row>
    <row r="28" spans="1:7" ht="15" customHeight="1">
      <c r="A28" s="24" t="s">
        <v>163</v>
      </c>
      <c r="B28" s="25" t="s">
        <v>65</v>
      </c>
      <c r="C28" s="49">
        <f>SUM(C29,C33,C37,C40)</f>
        <v>134133.34</v>
      </c>
      <c r="D28" s="27">
        <f>SUM(D29,D33,D37,D40)</f>
        <v>193677</v>
      </c>
      <c r="E28" s="28">
        <f>SUM(E29,E33,E37,E40)</f>
        <v>211482</v>
      </c>
      <c r="F28" s="28">
        <f>SUM(F29,F33,F37,F40)</f>
        <v>219329</v>
      </c>
      <c r="G28" s="28">
        <f>SUM(G29,G33,G37,G40)</f>
        <v>225160</v>
      </c>
    </row>
    <row r="29" spans="1:7" ht="15" customHeight="1">
      <c r="A29" s="29" t="s">
        <v>139</v>
      </c>
      <c r="B29" s="44" t="s">
        <v>140</v>
      </c>
      <c r="C29" s="45">
        <f>SUM(C30)</f>
        <v>74685.7</v>
      </c>
      <c r="D29" s="32">
        <f>SUM(D30)</f>
        <v>140708</v>
      </c>
      <c r="E29" s="33">
        <f>SUM(E30)</f>
        <v>156454</v>
      </c>
      <c r="F29" s="33">
        <f>SUM(F30)</f>
        <v>164301</v>
      </c>
      <c r="G29" s="33">
        <f>SUM(G30)</f>
        <v>170132</v>
      </c>
    </row>
    <row r="30" spans="1:7" ht="15" customHeight="1">
      <c r="A30" s="46">
        <v>3</v>
      </c>
      <c r="B30" s="35" t="s">
        <v>13</v>
      </c>
      <c r="C30" s="41">
        <f>SUM(C31:C32)</f>
        <v>74685.7</v>
      </c>
      <c r="D30" s="47">
        <f>SUM(D31:D32)</f>
        <v>140708</v>
      </c>
      <c r="E30" s="48">
        <f>SUM(E31:E32)</f>
        <v>156454</v>
      </c>
      <c r="F30" s="48">
        <f>SUM(F31:F32)</f>
        <v>164301</v>
      </c>
      <c r="G30" s="48">
        <f>SUM(G31:G32)</f>
        <v>170132</v>
      </c>
    </row>
    <row r="31" spans="1:7" ht="15" customHeight="1">
      <c r="A31" s="39">
        <v>32</v>
      </c>
      <c r="B31" s="40" t="s">
        <v>65</v>
      </c>
      <c r="C31" s="41">
        <v>74102.94</v>
      </c>
      <c r="D31" s="42">
        <v>139712</v>
      </c>
      <c r="E31" s="50">
        <v>155354</v>
      </c>
      <c r="F31" s="50">
        <v>163146</v>
      </c>
      <c r="G31" s="50">
        <v>168921</v>
      </c>
    </row>
    <row r="32" spans="1:7" ht="15" customHeight="1">
      <c r="A32" s="39">
        <v>34</v>
      </c>
      <c r="B32" s="40" t="s">
        <v>92</v>
      </c>
      <c r="C32" s="41">
        <v>582.76</v>
      </c>
      <c r="D32" s="42">
        <v>996</v>
      </c>
      <c r="E32" s="50">
        <v>1100</v>
      </c>
      <c r="F32" s="50">
        <v>1155</v>
      </c>
      <c r="G32" s="50">
        <v>1211</v>
      </c>
    </row>
    <row r="33" spans="1:7" ht="15" customHeight="1">
      <c r="A33" s="29" t="s">
        <v>147</v>
      </c>
      <c r="B33" s="44" t="s">
        <v>148</v>
      </c>
      <c r="C33" s="45">
        <f>SUM(C34)</f>
        <v>50546.439999999995</v>
      </c>
      <c r="D33" s="32">
        <f>SUM(D34)</f>
        <v>50513</v>
      </c>
      <c r="E33" s="33">
        <f>SUM(E34)</f>
        <v>52063</v>
      </c>
      <c r="F33" s="33">
        <f>SUM(F34)</f>
        <v>52063</v>
      </c>
      <c r="G33" s="33">
        <f>SUM(G34)</f>
        <v>52063</v>
      </c>
    </row>
    <row r="34" spans="1:7" ht="15" customHeight="1">
      <c r="A34" s="34">
        <v>3</v>
      </c>
      <c r="B34" s="51" t="s">
        <v>13</v>
      </c>
      <c r="C34" s="41">
        <f>SUM(C35:C36)</f>
        <v>50546.439999999995</v>
      </c>
      <c r="D34" s="37">
        <f>SUM(D35:D36)</f>
        <v>50513</v>
      </c>
      <c r="E34" s="38">
        <f>SUM(E35:E36)</f>
        <v>52063</v>
      </c>
      <c r="F34" s="38">
        <f>SUM(F35:F36)</f>
        <v>52063</v>
      </c>
      <c r="G34" s="38">
        <f>SUM(G35:G36)</f>
        <v>52063</v>
      </c>
    </row>
    <row r="35" spans="1:7" ht="15" customHeight="1">
      <c r="A35" s="39" t="s">
        <v>161</v>
      </c>
      <c r="B35" s="40" t="s">
        <v>65</v>
      </c>
      <c r="C35" s="41">
        <v>50545.27</v>
      </c>
      <c r="D35" s="42">
        <v>50480</v>
      </c>
      <c r="E35" s="43">
        <v>51994</v>
      </c>
      <c r="F35" s="43">
        <v>51994</v>
      </c>
      <c r="G35" s="43">
        <v>51994</v>
      </c>
    </row>
    <row r="36" spans="1:7" ht="15" customHeight="1">
      <c r="A36" s="39">
        <v>34</v>
      </c>
      <c r="B36" s="40" t="s">
        <v>92</v>
      </c>
      <c r="C36" s="41">
        <v>1.17</v>
      </c>
      <c r="D36" s="42">
        <v>33</v>
      </c>
      <c r="E36" s="50">
        <v>69</v>
      </c>
      <c r="F36" s="50">
        <v>69</v>
      </c>
      <c r="G36" s="50">
        <v>69</v>
      </c>
    </row>
    <row r="37" spans="1:7" ht="21" customHeight="1">
      <c r="A37" s="29" t="s">
        <v>151</v>
      </c>
      <c r="B37" s="44" t="s">
        <v>152</v>
      </c>
      <c r="C37" s="45">
        <f t="shared" ref="C37:G38" si="5">SUM(C38)</f>
        <v>133.94</v>
      </c>
      <c r="D37" s="32">
        <f t="shared" si="5"/>
        <v>1991</v>
      </c>
      <c r="E37" s="33">
        <f t="shared" si="5"/>
        <v>2500</v>
      </c>
      <c r="F37" s="52">
        <f t="shared" si="5"/>
        <v>2500</v>
      </c>
      <c r="G37" s="53">
        <f t="shared" si="5"/>
        <v>2500</v>
      </c>
    </row>
    <row r="38" spans="1:7" ht="15" customHeight="1">
      <c r="A38" s="46">
        <v>3</v>
      </c>
      <c r="B38" s="35" t="s">
        <v>13</v>
      </c>
      <c r="C38" s="41">
        <f t="shared" si="5"/>
        <v>133.94</v>
      </c>
      <c r="D38" s="47">
        <f t="shared" si="5"/>
        <v>1991</v>
      </c>
      <c r="E38" s="54">
        <f t="shared" si="5"/>
        <v>2500</v>
      </c>
      <c r="F38" s="55">
        <f t="shared" si="5"/>
        <v>2500</v>
      </c>
      <c r="G38" s="56">
        <f t="shared" si="5"/>
        <v>2500</v>
      </c>
    </row>
    <row r="39" spans="1:7" ht="15" customHeight="1">
      <c r="A39" s="39">
        <v>32</v>
      </c>
      <c r="B39" s="40" t="s">
        <v>65</v>
      </c>
      <c r="C39" s="41">
        <v>133.94</v>
      </c>
      <c r="D39" s="42">
        <v>1991</v>
      </c>
      <c r="E39" s="40">
        <v>2500</v>
      </c>
      <c r="F39" s="40">
        <v>2500</v>
      </c>
      <c r="G39" s="40">
        <v>2500</v>
      </c>
    </row>
    <row r="40" spans="1:7" ht="27" customHeight="1">
      <c r="A40" s="29" t="s">
        <v>164</v>
      </c>
      <c r="B40" s="44" t="s">
        <v>156</v>
      </c>
      <c r="C40" s="45">
        <f>SUM(C41,C43)</f>
        <v>8767.26</v>
      </c>
      <c r="D40" s="32">
        <f>SUM(D41)</f>
        <v>465</v>
      </c>
      <c r="E40" s="33">
        <f t="shared" ref="E40:G40" si="6">SUM(E41)</f>
        <v>465</v>
      </c>
      <c r="F40" s="44">
        <f t="shared" si="6"/>
        <v>465</v>
      </c>
      <c r="G40" s="44">
        <f t="shared" si="6"/>
        <v>465</v>
      </c>
    </row>
    <row r="41" spans="1:7" ht="15" customHeight="1">
      <c r="A41" s="46">
        <v>3</v>
      </c>
      <c r="B41" s="35" t="s">
        <v>13</v>
      </c>
      <c r="C41" s="41">
        <f>SUM(C42)</f>
        <v>2986.26</v>
      </c>
      <c r="D41" s="47">
        <f>SUM(D42)</f>
        <v>465</v>
      </c>
      <c r="E41" s="48">
        <f>SUM(E42)</f>
        <v>465</v>
      </c>
      <c r="F41" s="35">
        <f>SUM(F42)</f>
        <v>465</v>
      </c>
      <c r="G41" s="35">
        <f>SUM(G42)</f>
        <v>465</v>
      </c>
    </row>
    <row r="42" spans="1:7" ht="15" customHeight="1">
      <c r="A42" s="39">
        <v>32</v>
      </c>
      <c r="B42" s="40" t="s">
        <v>65</v>
      </c>
      <c r="C42" s="41">
        <v>2986.26</v>
      </c>
      <c r="D42" s="42">
        <v>465</v>
      </c>
      <c r="E42" s="40">
        <v>465</v>
      </c>
      <c r="F42" s="40">
        <v>465</v>
      </c>
      <c r="G42" s="40">
        <v>465</v>
      </c>
    </row>
    <row r="43" spans="1:7" ht="15" customHeight="1">
      <c r="A43" s="57">
        <v>4</v>
      </c>
      <c r="B43" s="58" t="s">
        <v>14</v>
      </c>
      <c r="C43" s="36">
        <f>SUM(C44)</f>
        <v>5781</v>
      </c>
      <c r="D43" s="59"/>
      <c r="E43" s="60"/>
      <c r="F43" s="60"/>
      <c r="G43" s="60"/>
    </row>
    <row r="44" spans="1:7" ht="15" customHeight="1">
      <c r="A44" s="61">
        <v>42</v>
      </c>
      <c r="B44" s="58" t="s">
        <v>96</v>
      </c>
      <c r="C44" s="41">
        <v>5781</v>
      </c>
      <c r="D44" s="59"/>
      <c r="E44" s="60"/>
      <c r="F44" s="60"/>
      <c r="G44" s="60"/>
    </row>
    <row r="45" spans="1:7" ht="15" customHeight="1">
      <c r="A45" s="24" t="s">
        <v>165</v>
      </c>
      <c r="B45" s="25" t="s">
        <v>166</v>
      </c>
      <c r="C45" s="49">
        <f>SUM(C46,C50)</f>
        <v>32989.65</v>
      </c>
      <c r="D45" s="27">
        <f>SUM(D46,D49,D54,D57)</f>
        <v>93497</v>
      </c>
      <c r="E45" s="28">
        <f>SUM(E46,E49,E54,E57)</f>
        <v>66977</v>
      </c>
      <c r="F45" s="28">
        <f>SUM(F46,F49,F54,F57)</f>
        <v>57977</v>
      </c>
      <c r="G45" s="28">
        <f>SUM(G46,G49,G54,G57)</f>
        <v>57977</v>
      </c>
    </row>
    <row r="46" spans="1:7" ht="15" customHeight="1">
      <c r="A46" s="29" t="s">
        <v>139</v>
      </c>
      <c r="B46" s="44" t="s">
        <v>140</v>
      </c>
      <c r="C46" s="45">
        <f>SUM(C47)</f>
        <v>30376.67</v>
      </c>
      <c r="D46" s="32">
        <f>SUM(D47)</f>
        <v>39817</v>
      </c>
      <c r="E46" s="33">
        <f t="shared" ref="E46:G46" si="7">SUM(E47)</f>
        <v>39854</v>
      </c>
      <c r="F46" s="33">
        <f t="shared" si="7"/>
        <v>39854</v>
      </c>
      <c r="G46" s="33">
        <f t="shared" si="7"/>
        <v>39854</v>
      </c>
    </row>
    <row r="47" spans="1:7" ht="15" customHeight="1">
      <c r="A47" s="46">
        <v>4</v>
      </c>
      <c r="B47" s="35" t="s">
        <v>167</v>
      </c>
      <c r="C47" s="41">
        <f>SUM(C48)</f>
        <v>30376.67</v>
      </c>
      <c r="D47" s="47">
        <f>SUM(D48)</f>
        <v>39817</v>
      </c>
      <c r="E47" s="48">
        <f>SUM(E48)</f>
        <v>39854</v>
      </c>
      <c r="F47" s="48">
        <f>SUM(F48)</f>
        <v>39854</v>
      </c>
      <c r="G47" s="48">
        <f>SUM(G48)</f>
        <v>39854</v>
      </c>
    </row>
    <row r="48" spans="1:7" ht="15" customHeight="1">
      <c r="A48" s="39">
        <v>42</v>
      </c>
      <c r="B48" s="40" t="s">
        <v>96</v>
      </c>
      <c r="C48" s="41">
        <v>30376.67</v>
      </c>
      <c r="D48" s="42">
        <v>39817</v>
      </c>
      <c r="E48" s="50">
        <v>39854</v>
      </c>
      <c r="F48" s="50">
        <v>39854</v>
      </c>
      <c r="G48" s="50">
        <v>39854</v>
      </c>
    </row>
    <row r="49" spans="1:7" ht="21" customHeight="1">
      <c r="A49" s="29" t="s">
        <v>143</v>
      </c>
      <c r="B49" s="44" t="s">
        <v>144</v>
      </c>
      <c r="C49" s="45">
        <f>SUM(C50)</f>
        <v>2612.98</v>
      </c>
      <c r="D49" s="32">
        <f>SUM(D50,D52)</f>
        <v>18243</v>
      </c>
      <c r="E49" s="33">
        <f>SUM(E50,E52)</f>
        <v>25000</v>
      </c>
      <c r="F49" s="33">
        <f>SUM(F50,F52)</f>
        <v>16000</v>
      </c>
      <c r="G49" s="33">
        <f>SUM(G50,G52)</f>
        <v>16000</v>
      </c>
    </row>
    <row r="50" spans="1:7" ht="15" customHeight="1">
      <c r="A50" s="46">
        <v>3</v>
      </c>
      <c r="B50" s="35" t="s">
        <v>13</v>
      </c>
      <c r="C50" s="41">
        <f>SUM(C51)</f>
        <v>2612.98</v>
      </c>
      <c r="D50" s="47">
        <f>SUM(D51)</f>
        <v>5310</v>
      </c>
      <c r="E50" s="48">
        <f>SUM(E51)</f>
        <v>9846</v>
      </c>
      <c r="F50" s="48">
        <f>SUM(F51)</f>
        <v>1346</v>
      </c>
      <c r="G50" s="48">
        <f>SUM(G51)</f>
        <v>1346</v>
      </c>
    </row>
    <row r="51" spans="1:7" ht="15" customHeight="1">
      <c r="A51" s="39">
        <v>32</v>
      </c>
      <c r="B51" s="40" t="s">
        <v>65</v>
      </c>
      <c r="C51" s="41">
        <v>2612.98</v>
      </c>
      <c r="D51" s="42">
        <v>5310</v>
      </c>
      <c r="E51" s="50">
        <v>9846</v>
      </c>
      <c r="F51" s="50">
        <v>1346</v>
      </c>
      <c r="G51" s="50">
        <v>1346</v>
      </c>
    </row>
    <row r="52" spans="1:7" ht="15" customHeight="1">
      <c r="A52" s="46">
        <v>4</v>
      </c>
      <c r="B52" s="35" t="s">
        <v>14</v>
      </c>
      <c r="C52" s="41"/>
      <c r="D52" s="47">
        <f>SUM(D53)</f>
        <v>12933</v>
      </c>
      <c r="E52" s="54">
        <f>SUM(E53)</f>
        <v>15154</v>
      </c>
      <c r="F52" s="48">
        <f>SUM(F53)</f>
        <v>14654</v>
      </c>
      <c r="G52" s="48">
        <f>SUM(G53)</f>
        <v>14654</v>
      </c>
    </row>
    <row r="53" spans="1:7" ht="15" customHeight="1">
      <c r="A53" s="39" t="s">
        <v>168</v>
      </c>
      <c r="B53" s="40" t="s">
        <v>96</v>
      </c>
      <c r="C53" s="41"/>
      <c r="D53" s="42">
        <v>12933</v>
      </c>
      <c r="E53" s="43">
        <v>15154</v>
      </c>
      <c r="F53" s="43">
        <v>14654</v>
      </c>
      <c r="G53" s="43">
        <v>14654</v>
      </c>
    </row>
    <row r="54" spans="1:7" ht="21.95" customHeight="1">
      <c r="A54" s="29" t="s">
        <v>151</v>
      </c>
      <c r="B54" s="44" t="s">
        <v>152</v>
      </c>
      <c r="C54" s="62"/>
      <c r="D54" s="32">
        <f>SUM(D55)</f>
        <v>33314</v>
      </c>
      <c r="E54" s="44">
        <f>SUM(E55)</f>
        <v>0</v>
      </c>
      <c r="F54" s="44">
        <f>SUM(F55)</f>
        <v>0</v>
      </c>
      <c r="G54" s="44">
        <f>SUM(G55)</f>
        <v>0</v>
      </c>
    </row>
    <row r="55" spans="1:7" ht="15" customHeight="1">
      <c r="A55" s="46">
        <v>4</v>
      </c>
      <c r="B55" s="35" t="s">
        <v>14</v>
      </c>
      <c r="C55" s="63"/>
      <c r="D55" s="47">
        <f>SUM(D56)</f>
        <v>33314</v>
      </c>
      <c r="E55" s="35">
        <v>0</v>
      </c>
      <c r="F55" s="35">
        <v>0</v>
      </c>
      <c r="G55" s="35">
        <v>0</v>
      </c>
    </row>
    <row r="56" spans="1:7" ht="15" customHeight="1">
      <c r="A56" s="39">
        <v>42</v>
      </c>
      <c r="B56" s="40" t="s">
        <v>96</v>
      </c>
      <c r="C56" s="63"/>
      <c r="D56" s="42">
        <v>33314</v>
      </c>
      <c r="E56" s="40">
        <v>0</v>
      </c>
      <c r="F56" s="40">
        <v>0</v>
      </c>
      <c r="G56" s="40">
        <v>0</v>
      </c>
    </row>
    <row r="57" spans="1:7" ht="21" customHeight="1">
      <c r="A57" s="29" t="s">
        <v>155</v>
      </c>
      <c r="B57" s="44" t="s">
        <v>156</v>
      </c>
      <c r="C57" s="62"/>
      <c r="D57" s="32">
        <f>SUM(D58)</f>
        <v>2123</v>
      </c>
      <c r="E57" s="33">
        <f>SUM(E58)</f>
        <v>2123</v>
      </c>
      <c r="F57" s="52">
        <f t="shared" ref="F57:G57" si="8">SUM(F58)</f>
        <v>2123</v>
      </c>
      <c r="G57" s="52">
        <f t="shared" si="8"/>
        <v>2123</v>
      </c>
    </row>
    <row r="58" spans="1:7" ht="15" customHeight="1">
      <c r="A58" s="46">
        <v>3</v>
      </c>
      <c r="B58" s="35" t="s">
        <v>13</v>
      </c>
      <c r="C58" s="63"/>
      <c r="D58" s="47">
        <v>2123</v>
      </c>
      <c r="E58" s="48">
        <v>2123</v>
      </c>
      <c r="F58" s="55">
        <v>2123</v>
      </c>
      <c r="G58" s="55">
        <v>2123</v>
      </c>
    </row>
    <row r="59" spans="1:7" ht="15" customHeight="1">
      <c r="A59" s="39">
        <v>32</v>
      </c>
      <c r="B59" s="40" t="s">
        <v>65</v>
      </c>
      <c r="C59" s="63"/>
      <c r="D59" s="42">
        <v>2123</v>
      </c>
      <c r="E59" s="50">
        <v>2123</v>
      </c>
      <c r="F59" s="64">
        <v>2123</v>
      </c>
      <c r="G59" s="64">
        <v>2123</v>
      </c>
    </row>
  </sheetData>
  <mergeCells count="4">
    <mergeCell ref="A1:G1"/>
    <mergeCell ref="A2:G2"/>
    <mergeCell ref="A3:G3"/>
    <mergeCell ref="A5:G5"/>
  </mergeCells>
  <pageMargins left="1" right="1" top="1" bottom="1" header="0.5" footer="0.5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mladen.zitkovic1@zg.t-com.hr</cp:lastModifiedBy>
  <cp:lastPrinted>2023-12-20T14:51:23Z</cp:lastPrinted>
  <dcterms:created xsi:type="dcterms:W3CDTF">2022-08-12T12:51:00Z</dcterms:created>
  <dcterms:modified xsi:type="dcterms:W3CDTF">2023-12-20T14:58:46Z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D0AE6D93A0954F788D36D62D4E2FABE3_13</vt:lpwstr>
  </property>
  <property fmtid="{D5CDD505-2E9C-101B-9397-08002B2CF9AE}" pid="3" name="KSOProductBuildVer">
    <vt:lpwstr>1033-12.2.0.13359</vt:lpwstr>
  </property>
</Properties>
</file>